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7715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davidmoore/Google Drive/SIFShare/References/Voting/"/>
    </mc:Choice>
  </mc:AlternateContent>
  <bookViews>
    <workbookView xWindow="25060" yWindow="5700" windowWidth="33600" windowHeight="21000" tabRatio="500"/>
  </bookViews>
  <sheets>
    <sheet name="Main" sheetId="1" r:id="rId1"/>
    <sheet name="S&amp;P sector weights" sheetId="2" r:id="rId2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16" i="2" l="1"/>
  <c r="C5" i="1"/>
  <c r="G15" i="1"/>
  <c r="G14" i="1"/>
  <c r="G10" i="1"/>
  <c r="C9" i="1"/>
  <c r="D9" i="1"/>
  <c r="G13" i="1"/>
  <c r="G11" i="1"/>
  <c r="C10" i="1"/>
  <c r="D10" i="1"/>
  <c r="C15" i="1"/>
  <c r="D15" i="1"/>
  <c r="C14" i="1"/>
  <c r="D14" i="1"/>
  <c r="C6" i="1"/>
  <c r="D11" i="1"/>
  <c r="D13" i="1"/>
  <c r="F10" i="1"/>
  <c r="F11" i="1"/>
  <c r="F13" i="1"/>
  <c r="F14" i="1"/>
  <c r="F15" i="1"/>
</calcChain>
</file>

<file path=xl/sharedStrings.xml><?xml version="1.0" encoding="utf-8"?>
<sst xmlns="http://schemas.openxmlformats.org/spreadsheetml/2006/main" count="48" uniqueCount="44">
  <si>
    <t>Sector</t>
  </si>
  <si>
    <t>Vote</t>
  </si>
  <si>
    <t>English</t>
  </si>
  <si>
    <t>Hold</t>
  </si>
  <si>
    <t>Min ($)</t>
  </si>
  <si>
    <t>Max ($)</t>
  </si>
  <si>
    <t>N/A</t>
  </si>
  <si>
    <t>Utilities</t>
  </si>
  <si>
    <t>Weight</t>
  </si>
  <si>
    <t>Energy</t>
  </si>
  <si>
    <t>Materials</t>
  </si>
  <si>
    <t>Industrials</t>
  </si>
  <si>
    <t>Financials</t>
  </si>
  <si>
    <t>Actual ($)</t>
  </si>
  <si>
    <t>Max (% of V)</t>
  </si>
  <si>
    <t>Min (% of V)</t>
  </si>
  <si>
    <t>Note: Must be sorted by sector</t>
  </si>
  <si>
    <t>Sector target weight</t>
  </si>
  <si>
    <t>Sector target $</t>
  </si>
  <si>
    <t>Small Buy</t>
  </si>
  <si>
    <t>Big Sell</t>
  </si>
  <si>
    <t>Medium Sell</t>
  </si>
  <si>
    <t>Small Sell</t>
  </si>
  <si>
    <t>Medium Buy</t>
  </si>
  <si>
    <t>Big Buy</t>
  </si>
  <si>
    <t>Current portfolio value</t>
  </si>
  <si>
    <t>Input</t>
  </si>
  <si>
    <t>Key:</t>
  </si>
  <si>
    <t>Sector (drop-down list)</t>
  </si>
  <si>
    <t>[1]</t>
  </si>
  <si>
    <t>Notes:</t>
  </si>
  <si>
    <t>Max buy is the minimum of 5% and sector target weight.   Can't buy 5% if target weight is 3%!</t>
  </si>
  <si>
    <t>[2]</t>
  </si>
  <si>
    <t>Max sell is limitless.  We could pick a stock that increases 100X in value and more than 5% of portfolio.</t>
  </si>
  <si>
    <t>Dynamic RACE voting</t>
  </si>
  <si>
    <t>Calculation</t>
  </si>
  <si>
    <t>Consumer Discretionary</t>
  </si>
  <si>
    <t>Information Technology</t>
  </si>
  <si>
    <t>Telecommunication Services</t>
  </si>
  <si>
    <t>Health Care</t>
  </si>
  <si>
    <t>Consumer Staples</t>
  </si>
  <si>
    <t>Real Estate</t>
  </si>
  <si>
    <t>Total</t>
  </si>
  <si>
    <t>As of 2016.12.05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</si>
</sst>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2"/>
      <color rgb="FF3F3F76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theme="4"/>
      </patternFill>
    </fill>
    <fill>
      <patternFill patternType="solid">
        <fgColor theme="0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/>
      <top/>
      <bottom/>
      <diagonal/>
    </border>
  </borders>
  <cellStyleXfs count="19">
    <xf numFmtId="0" fontId="0" fillId="0" borderId="0"/>
    <xf numFmtId="0" fontId="1" fillId="0" borderId="0" applyNumberFormat="0" applyFill="0" applyBorder="0" applyAlignment="0" applyProtection="0"/>
    <xf numFmtId="0" fontId="2" fillId="2" borderId="1" applyNumberFormat="0" applyAlignment="0" applyProtection="0"/>
    <xf numFmtId="0" fontId="3" fillId="3" borderId="1" applyNumberFormat="0" applyAlignment="0" applyProtection="0"/>
    <xf numFmtId="0" fontId="4" fillId="4" borderId="0" applyNumberFormat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26">
    <xf numFmtId="0" fontId="0" fillId="0" borderId="0" xfId="0"/>
    <xf numFmtId="10" fontId="5" fillId="0" borderId="2" xfId="0" applyNumberFormat="1" applyFont="1" applyBorder="1" applyAlignment="1">
      <alignment horizontal="center"/>
    </xf>
    <xf numFmtId="10" fontId="5" fillId="0" borderId="0" xfId="0" applyNumberFormat="1" applyFont="1" applyAlignment="1">
      <alignment horizontal="center"/>
    </xf>
    <xf numFmtId="0" fontId="0" fillId="0" borderId="2" xfId="0" applyFill="1" applyBorder="1"/>
    <xf numFmtId="0" fontId="0" fillId="0" borderId="0" xfId="0" applyFill="1" applyBorder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9" fontId="0" fillId="5" borderId="0" xfId="0" applyNumberFormat="1" applyFill="1" applyAlignment="1">
      <alignment horizontal="center"/>
    </xf>
    <xf numFmtId="0" fontId="0" fillId="5" borderId="0" xfId="0" applyFill="1" applyAlignment="1">
      <alignment horizontal="center"/>
    </xf>
    <xf numFmtId="10" fontId="5" fillId="0" borderId="0" xfId="0" applyNumberFormat="1" applyFont="1" applyBorder="1" applyAlignment="1">
      <alignment horizontal="center"/>
    </xf>
    <xf numFmtId="3" fontId="2" fillId="2" borderId="1" xfId="2" applyNumberFormat="1" applyAlignment="1">
      <alignment horizontal="center"/>
    </xf>
    <xf numFmtId="10" fontId="3" fillId="3" borderId="1" xfId="3" applyNumberFormat="1" applyAlignment="1">
      <alignment horizontal="center"/>
    </xf>
    <xf numFmtId="3" fontId="3" fillId="3" borderId="1" xfId="3" applyNumberFormat="1" applyAlignment="1">
      <alignment horizontal="center"/>
    </xf>
    <xf numFmtId="9" fontId="3" fillId="3" borderId="1" xfId="3" applyNumberFormat="1" applyAlignment="1">
      <alignment horizontal="center"/>
    </xf>
    <xf numFmtId="0" fontId="3" fillId="3" borderId="1" xfId="3" applyAlignment="1">
      <alignment horizontal="center"/>
    </xf>
    <xf numFmtId="0" fontId="0" fillId="0" borderId="0" xfId="0" applyAlignment="1">
      <alignment horizontal="right"/>
    </xf>
    <xf numFmtId="0" fontId="4" fillId="4" borderId="0" xfId="4" applyAlignment="1">
      <alignment horizontal="center"/>
    </xf>
    <xf numFmtId="0" fontId="4" fillId="4" borderId="0" xfId="4" applyAlignment="1">
      <alignment horizontal="left"/>
    </xf>
    <xf numFmtId="0" fontId="0" fillId="0" borderId="0" xfId="0" applyFill="1" applyBorder="1" applyAlignment="1">
      <alignment horizontal="left"/>
    </xf>
    <xf numFmtId="4" fontId="3" fillId="3" borderId="1" xfId="3" applyNumberFormat="1" applyAlignment="1">
      <alignment horizontal="center"/>
    </xf>
    <xf numFmtId="0" fontId="1" fillId="0" borderId="0" xfId="1"/>
    <xf numFmtId="0" fontId="3" fillId="3" borderId="1" xfId="3" applyAlignment="1"/>
    <xf numFmtId="0" fontId="2" fillId="2" borderId="1" xfId="2" applyAlignment="1"/>
    <xf numFmtId="10" fontId="0" fillId="0" borderId="0" xfId="0" applyNumberFormat="1"/>
    <xf numFmtId="0" fontId="2" fillId="2" borderId="3" xfId="2" applyBorder="1" applyAlignment="1">
      <alignment horizontal="center"/>
    </xf>
    <xf numFmtId="0" fontId="2" fillId="2" borderId="0" xfId="2" applyBorder="1" applyAlignment="1">
      <alignment horizontal="center"/>
    </xf>
  </cellXfs>
  <cellStyles count="19">
    <cellStyle name="Accent1" xfId="4" builtinId="29"/>
    <cellStyle name="Calculation" xfId="3" builtinId="22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Input" xfId="2" builtinId="20"/>
    <cellStyle name="Normal" xfId="0" builtinId="0"/>
    <cellStyle name="Title" xfId="1" builtinId="15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tabSelected="1" zoomScale="150" zoomScaleNormal="150" zoomScalePageLayoutView="150" workbookViewId="0"/>
  </sheetViews>
  <sheetFormatPr baseColWidth="10" defaultRowHeight="16" x14ac:dyDescent="0.2"/>
  <cols>
    <col min="2" max="2" width="12.1640625" customWidth="1"/>
    <col min="3" max="3" width="15.6640625" customWidth="1"/>
  </cols>
  <sheetData>
    <row r="1" spans="1:8" ht="23" x14ac:dyDescent="0.25">
      <c r="A1" s="20" t="s">
        <v>34</v>
      </c>
    </row>
    <row r="3" spans="1:8" x14ac:dyDescent="0.2">
      <c r="A3" t="s">
        <v>25</v>
      </c>
      <c r="C3" s="10">
        <v>458757</v>
      </c>
      <c r="E3" s="15" t="s">
        <v>27</v>
      </c>
      <c r="F3" s="22" t="s">
        <v>26</v>
      </c>
    </row>
    <row r="4" spans="1:8" x14ac:dyDescent="0.2">
      <c r="A4" t="s">
        <v>28</v>
      </c>
      <c r="C4" s="24" t="s">
        <v>7</v>
      </c>
      <c r="D4" s="25"/>
      <c r="E4" s="15"/>
      <c r="F4" s="21" t="s">
        <v>35</v>
      </c>
    </row>
    <row r="5" spans="1:8" x14ac:dyDescent="0.2">
      <c r="A5" t="s">
        <v>17</v>
      </c>
      <c r="C5" s="11">
        <f>LOOKUP(C4,'S&amp;P sector weights'!A4:A13,'S&amp;P sector weights'!B4:B13)</f>
        <v>2.4799999999999999E-2</v>
      </c>
    </row>
    <row r="6" spans="1:8" x14ac:dyDescent="0.2">
      <c r="A6" t="s">
        <v>18</v>
      </c>
      <c r="C6" s="12">
        <f>C5*C3</f>
        <v>11377.1736</v>
      </c>
    </row>
    <row r="8" spans="1:8" x14ac:dyDescent="0.2">
      <c r="A8" s="16" t="s">
        <v>1</v>
      </c>
      <c r="B8" s="17" t="s">
        <v>2</v>
      </c>
      <c r="C8" s="16" t="s">
        <v>15</v>
      </c>
      <c r="D8" s="16" t="s">
        <v>4</v>
      </c>
      <c r="E8" s="16" t="s">
        <v>13</v>
      </c>
      <c r="F8" s="16" t="s">
        <v>5</v>
      </c>
      <c r="G8" s="16" t="s">
        <v>14</v>
      </c>
    </row>
    <row r="9" spans="1:8" x14ac:dyDescent="0.2">
      <c r="A9" s="6">
        <v>-3</v>
      </c>
      <c r="B9" s="5" t="s">
        <v>20</v>
      </c>
      <c r="C9" s="11">
        <f>G10</f>
        <v>1.24E-2</v>
      </c>
      <c r="D9" s="19">
        <f>C9*$C$3+0.01</f>
        <v>5688.5968000000003</v>
      </c>
      <c r="E9" s="10"/>
      <c r="F9" s="14" t="s">
        <v>6</v>
      </c>
      <c r="G9" s="14" t="s">
        <v>6</v>
      </c>
      <c r="H9" t="s">
        <v>32</v>
      </c>
    </row>
    <row r="10" spans="1:8" x14ac:dyDescent="0.2">
      <c r="A10" s="6">
        <v>-2</v>
      </c>
      <c r="B10" s="5" t="s">
        <v>21</v>
      </c>
      <c r="C10" s="11">
        <f>G11</f>
        <v>6.1999999999999998E-3</v>
      </c>
      <c r="D10" s="19">
        <f>C10*$C$3+0.01</f>
        <v>2844.3034000000002</v>
      </c>
      <c r="E10" s="10"/>
      <c r="F10" s="19">
        <f>G10*$C$3</f>
        <v>5688.5868</v>
      </c>
      <c r="G10" s="11">
        <f>G14</f>
        <v>1.24E-2</v>
      </c>
    </row>
    <row r="11" spans="1:8" x14ac:dyDescent="0.2">
      <c r="A11" s="6">
        <v>-1</v>
      </c>
      <c r="B11" s="5" t="s">
        <v>22</v>
      </c>
      <c r="C11" s="13">
        <v>0</v>
      </c>
      <c r="D11" s="19">
        <f>C11*$C$3</f>
        <v>0</v>
      </c>
      <c r="E11" s="10"/>
      <c r="F11" s="19">
        <f>G11*$C$3</f>
        <v>2844.2934</v>
      </c>
      <c r="G11" s="11">
        <f>G13</f>
        <v>6.1999999999999998E-3</v>
      </c>
    </row>
    <row r="12" spans="1:8" x14ac:dyDescent="0.2">
      <c r="A12" s="6">
        <v>0</v>
      </c>
      <c r="B12" s="5" t="s">
        <v>3</v>
      </c>
      <c r="C12" s="7"/>
      <c r="D12" s="8"/>
      <c r="E12" s="8"/>
      <c r="F12" s="8"/>
      <c r="G12" s="7"/>
    </row>
    <row r="13" spans="1:8" x14ac:dyDescent="0.2">
      <c r="A13" s="6">
        <v>1</v>
      </c>
      <c r="B13" s="5" t="s">
        <v>19</v>
      </c>
      <c r="C13" s="13">
        <v>0</v>
      </c>
      <c r="D13" s="19">
        <f>C13*$C$3</f>
        <v>0</v>
      </c>
      <c r="E13" s="10"/>
      <c r="F13" s="19">
        <f>G13*$C$3</f>
        <v>2844.2934</v>
      </c>
      <c r="G13" s="11">
        <f>0.5*G14</f>
        <v>6.1999999999999998E-3</v>
      </c>
    </row>
    <row r="14" spans="1:8" x14ac:dyDescent="0.2">
      <c r="A14" s="6">
        <v>2</v>
      </c>
      <c r="B14" s="5" t="s">
        <v>23</v>
      </c>
      <c r="C14" s="11">
        <f>G13</f>
        <v>6.1999999999999998E-3</v>
      </c>
      <c r="D14" s="19">
        <f>C14*$C$3+0.01</f>
        <v>2844.3034000000002</v>
      </c>
      <c r="E14" s="10"/>
      <c r="F14" s="19">
        <f>G14*$C$3</f>
        <v>5688.5868</v>
      </c>
      <c r="G14" s="11">
        <f>0.5*G15</f>
        <v>1.24E-2</v>
      </c>
    </row>
    <row r="15" spans="1:8" x14ac:dyDescent="0.2">
      <c r="A15" s="6">
        <v>3</v>
      </c>
      <c r="B15" s="5" t="s">
        <v>24</v>
      </c>
      <c r="C15" s="11">
        <f>G14</f>
        <v>1.24E-2</v>
      </c>
      <c r="D15" s="19">
        <f>C15*$C$3+0.01</f>
        <v>5688.5968000000003</v>
      </c>
      <c r="E15" s="10"/>
      <c r="F15" s="19">
        <f>G15*$C$3</f>
        <v>11377.1736</v>
      </c>
      <c r="G15" s="11">
        <f>MIN(C5,0.05)</f>
        <v>2.4799999999999999E-2</v>
      </c>
      <c r="H15" t="s">
        <v>29</v>
      </c>
    </row>
    <row r="17" spans="1:2" x14ac:dyDescent="0.2">
      <c r="A17" t="s">
        <v>30</v>
      </c>
    </row>
    <row r="18" spans="1:2" x14ac:dyDescent="0.2">
      <c r="A18" s="15" t="s">
        <v>29</v>
      </c>
      <c r="B18" s="18" t="s">
        <v>31</v>
      </c>
    </row>
    <row r="19" spans="1:2" x14ac:dyDescent="0.2">
      <c r="A19" s="15" t="s">
        <v>32</v>
      </c>
      <c r="B19" s="18" t="s">
        <v>33</v>
      </c>
    </row>
    <row r="20" spans="1:2" x14ac:dyDescent="0.2">
      <c r="A20" s="15"/>
    </row>
  </sheetData>
  <mergeCells count="1">
    <mergeCell ref="C4:D4"/>
  </mergeCells>
  <pageMargins left="0.75" right="0.75" top="1" bottom="1" header="0.5" footer="0.5"/>
  <pageSetup orientation="portrait" horizontalDpi="4294967292" verticalDpi="429496729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'S&amp;P sector weights'!$A$4:$A$14</xm:f>
          </x14:formula1>
          <xm:sqref>C4:D4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"/>
  <sheetViews>
    <sheetView zoomScale="150" zoomScaleNormal="150" zoomScalePageLayoutView="150" workbookViewId="0">
      <selection activeCell="A2" sqref="A2"/>
    </sheetView>
  </sheetViews>
  <sheetFormatPr baseColWidth="10" defaultRowHeight="16" x14ac:dyDescent="0.2"/>
  <cols>
    <col min="1" max="1" width="26.5" bestFit="1" customWidth="1"/>
  </cols>
  <sheetData>
    <row r="1" spans="1:2" x14ac:dyDescent="0.2">
      <c r="A1" t="s">
        <v>43</v>
      </c>
    </row>
    <row r="2" spans="1:2" x14ac:dyDescent="0.2">
      <c r="A2" t="s">
        <v>16</v>
      </c>
    </row>
    <row r="3" spans="1:2" x14ac:dyDescent="0.2">
      <c r="A3" t="s">
        <v>0</v>
      </c>
      <c r="B3" t="s">
        <v>8</v>
      </c>
    </row>
    <row r="4" spans="1:2" x14ac:dyDescent="0.2">
      <c r="A4" s="3" t="s">
        <v>36</v>
      </c>
      <c r="B4" s="1">
        <v>0.12330000000000001</v>
      </c>
    </row>
    <row r="5" spans="1:2" x14ac:dyDescent="0.2">
      <c r="A5" s="4" t="s">
        <v>40</v>
      </c>
      <c r="B5" s="2">
        <v>9.2200000000000004E-2</v>
      </c>
    </row>
    <row r="6" spans="1:2" x14ac:dyDescent="0.2">
      <c r="A6" s="4" t="s">
        <v>9</v>
      </c>
      <c r="B6" s="9">
        <v>7.5399999999999995E-2</v>
      </c>
    </row>
    <row r="7" spans="1:2" x14ac:dyDescent="0.2">
      <c r="A7" s="4" t="s">
        <v>12</v>
      </c>
      <c r="B7" s="2">
        <v>0.1484</v>
      </c>
    </row>
    <row r="8" spans="1:2" x14ac:dyDescent="0.2">
      <c r="A8" s="4" t="s">
        <v>39</v>
      </c>
      <c r="B8" s="2">
        <v>0.13600000000000001</v>
      </c>
    </row>
    <row r="9" spans="1:2" x14ac:dyDescent="0.2">
      <c r="A9" s="4" t="s">
        <v>11</v>
      </c>
      <c r="B9" s="2">
        <v>0.1046</v>
      </c>
    </row>
    <row r="10" spans="1:2" x14ac:dyDescent="0.2">
      <c r="A10" s="4" t="s">
        <v>37</v>
      </c>
      <c r="B10" s="2">
        <v>0.20499999999999999</v>
      </c>
    </row>
    <row r="11" spans="1:2" x14ac:dyDescent="0.2">
      <c r="A11" s="4" t="s">
        <v>10</v>
      </c>
      <c r="B11" s="2">
        <v>2.8899999999999999E-2</v>
      </c>
    </row>
    <row r="12" spans="1:2" x14ac:dyDescent="0.2">
      <c r="A12" s="4" t="s">
        <v>41</v>
      </c>
      <c r="B12" s="2">
        <v>2.8000000000000001E-2</v>
      </c>
    </row>
    <row r="13" spans="1:2" x14ac:dyDescent="0.2">
      <c r="A13" s="4" t="s">
        <v>38</v>
      </c>
      <c r="B13" s="2">
        <v>2.4799999999999999E-2</v>
      </c>
    </row>
    <row r="14" spans="1:2" x14ac:dyDescent="0.2">
      <c r="A14" s="4" t="s">
        <v>7</v>
      </c>
      <c r="B14" s="2">
        <v>3.0499999999999999E-2</v>
      </c>
    </row>
    <row r="16" spans="1:2" x14ac:dyDescent="0.2">
      <c r="A16" t="s">
        <v>42</v>
      </c>
      <c r="B16" s="23">
        <f>SUM(B4:B14)</f>
        <v>0.9971000000000001</v>
      </c>
    </row>
  </sheetData>
  <sortState ref="A4:B14">
    <sortCondition ref="A4:A14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Main</vt:lpstr>
      <vt:lpstr>S&amp;P sector weights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J. Moore, Ph.D.</dc:creator>
  <cp:lastModifiedBy>Microsoft Office User</cp:lastModifiedBy>
  <dcterms:created xsi:type="dcterms:W3CDTF">2014-11-02T16:28:29Z</dcterms:created>
  <dcterms:modified xsi:type="dcterms:W3CDTF">2016-12-07T01:09:33Z</dcterms:modified>
</cp:coreProperties>
</file>