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queryTables/queryTable1.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4526"/>
  <workbookPr date1904="1" showInkAnnotation="0" autoCompressPictures="0"/>
  <bookViews>
    <workbookView xWindow="220" yWindow="0" windowWidth="29320" windowHeight="22660" tabRatio="500"/>
  </bookViews>
  <sheets>
    <sheet name="Analysis" sheetId="2" r:id="rId1"/>
    <sheet name="Data" sheetId="3" r:id="rId2"/>
    <sheet name="StockQuote" sheetId="4" r:id="rId3"/>
  </sheets>
  <definedNames>
    <definedName name="MSN_MoneyCentral_Stock_Quotes" localSheetId="2">StockQuote!$A$1:$P$15</definedName>
    <definedName name="solver_adj" localSheetId="0" hidden="1">Analysis!#REF!</definedName>
    <definedName name="solver_cvg" localSheetId="0" hidden="1">0.0001</definedName>
    <definedName name="solver_drv" localSheetId="0" hidden="1">1</definedName>
    <definedName name="solver_eng" localSheetId="0" hidden="1">1</definedName>
    <definedName name="solver_itr" localSheetId="0" hidden="1">2147483647</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opt" localSheetId="0" hidden="1">Analysis!$O$19</definedName>
    <definedName name="solver_pre" localSheetId="0" hidden="1">0.000001</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3</definedName>
    <definedName name="solver_val" localSheetId="0" hidden="1">13.59</definedName>
    <definedName name="solver_ver" localSheetId="0" hidden="1">2</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C35" i="2" l="1"/>
  <c r="O17" i="2"/>
  <c r="C30" i="2"/>
  <c r="O18" i="2"/>
  <c r="O4" i="2"/>
  <c r="O7" i="2"/>
  <c r="O8" i="2"/>
  <c r="O10" i="2"/>
  <c r="C32" i="2"/>
  <c r="C33" i="2"/>
  <c r="C36" i="2"/>
  <c r="O21" i="2"/>
  <c r="O19" i="2"/>
  <c r="O20" i="2"/>
  <c r="O12" i="2"/>
  <c r="O5" i="2"/>
  <c r="O11" i="2"/>
  <c r="O14" i="2"/>
</calcChain>
</file>

<file path=xl/comments1.xml><?xml version="1.0" encoding="utf-8"?>
<comments xmlns="http://schemas.openxmlformats.org/spreadsheetml/2006/main">
  <authors>
    <author>David Moore</author>
  </authors>
  <commentList>
    <comment ref="M2" authorId="0">
      <text>
        <r>
          <rPr>
            <b/>
            <sz val="9"/>
            <color indexed="81"/>
            <rFont val="Calibri"/>
            <family val="2"/>
          </rPr>
          <t>David Moore:</t>
        </r>
        <r>
          <rPr>
            <sz val="9"/>
            <color indexed="81"/>
            <rFont val="Calibri"/>
            <family val="2"/>
          </rPr>
          <t xml:space="preserve">
Why buy or hold an overvalued company?</t>
        </r>
      </text>
    </comment>
    <comment ref="M3" authorId="0">
      <text>
        <r>
          <rPr>
            <b/>
            <sz val="9"/>
            <color indexed="81"/>
            <rFont val="Calibri"/>
            <family val="2"/>
          </rPr>
          <t>David Moore:</t>
        </r>
        <r>
          <rPr>
            <sz val="9"/>
            <color indexed="81"/>
            <rFont val="Calibri"/>
            <family val="2"/>
          </rPr>
          <t xml:space="preserve">
For details on this calculation visit:
http://efficientminds.wordpress.com/education/learning-modules/growth-rate-estimation/
</t>
        </r>
      </text>
    </comment>
    <comment ref="O7" authorId="0">
      <text>
        <r>
          <rPr>
            <b/>
            <sz val="9"/>
            <color indexed="81"/>
            <rFont val="Calibri"/>
            <family val="2"/>
          </rPr>
          <t>David Moore:</t>
        </r>
        <r>
          <rPr>
            <sz val="9"/>
            <color indexed="81"/>
            <rFont val="Calibri"/>
            <family val="2"/>
          </rPr>
          <t xml:space="preserve">
1 - DPR from most recent date</t>
        </r>
      </text>
    </comment>
  </commentList>
</comments>
</file>

<file path=xl/connections.xml><?xml version="1.0" encoding="utf-8"?>
<connections xmlns="http://schemas.openxmlformats.org/spreadsheetml/2006/main">
  <connection id="1" name="Connection" type="4" refreshedVersion="0" background="1" saveData="1">
    <webPr url="http://moneycentral.msn.com/investor/external/excel/quotes.asp?SYMBOL=[&quot;QUOTE&quot;,&quot;Enter stock, fund or other MSN MoneyCentral Investor symbols separated by commas.&quot;]" htmlTables="1" htmlFormat="all"/>
    <parameters count="1">
      <parameter name="QUOTE" parameterType="value" string="AAPL"/>
    </parameters>
  </connection>
</connections>
</file>

<file path=xl/sharedStrings.xml><?xml version="1.0" encoding="utf-8"?>
<sst xmlns="http://schemas.openxmlformats.org/spreadsheetml/2006/main" count="151" uniqueCount="120">
  <si>
    <t>2003-09</t>
  </si>
  <si>
    <t>2004-09</t>
  </si>
  <si>
    <t>2005-09</t>
  </si>
  <si>
    <t>2006-09</t>
  </si>
  <si>
    <t>2007-09</t>
  </si>
  <si>
    <t>2008-09</t>
  </si>
  <si>
    <t>2009-09</t>
  </si>
  <si>
    <t>2010-09</t>
  </si>
  <si>
    <t>2011-09</t>
  </si>
  <si>
    <t>2012-09</t>
  </si>
  <si>
    <t>1. Vigilant management</t>
  </si>
  <si>
    <t>2. Long term prospects</t>
  </si>
  <si>
    <t>3. Stable and understandable</t>
  </si>
  <si>
    <t>4. Undervalued</t>
  </si>
  <si>
    <t>D/E</t>
  </si>
  <si>
    <t>CR</t>
  </si>
  <si>
    <t>Comments</t>
  </si>
  <si>
    <t>EPS</t>
  </si>
  <si>
    <t>BVPS</t>
  </si>
  <si>
    <t>DPS</t>
  </si>
  <si>
    <t>LOGEST growth rate</t>
  </si>
  <si>
    <t>ROA</t>
  </si>
  <si>
    <t>ROE</t>
  </si>
  <si>
    <t>Capacity utilization</t>
  </si>
  <si>
    <t>RR</t>
  </si>
  <si>
    <t>L0*/A0</t>
  </si>
  <si>
    <t>Intrinsic value calculation</t>
  </si>
  <si>
    <t>1. D/E &lt; 0.5 and that is good.</t>
  </si>
  <si>
    <t>Current price</t>
  </si>
  <si>
    <t>Maximum value</t>
  </si>
  <si>
    <t>Value @ 10% discount</t>
  </si>
  <si>
    <t>Conclusion: Management is vigilant as measured by D/E and CR.</t>
  </si>
  <si>
    <t>Conclusion: long term prospects uncertain</t>
  </si>
  <si>
    <t>2. Current ratio is &gt;1.5, but has dropped steadily.  However, LTI has increased.</t>
  </si>
  <si>
    <t xml:space="preserve">1. Some investigation is required here.  </t>
  </si>
  <si>
    <t>2. In particular, what is in the pipeline?</t>
  </si>
  <si>
    <t>1. EPS/BVPS growth is phenomenal.</t>
  </si>
  <si>
    <t>2. Can growth persist?</t>
  </si>
  <si>
    <t>Rf</t>
  </si>
  <si>
    <t>Growth rate</t>
  </si>
  <si>
    <t>g</t>
  </si>
  <si>
    <t>P0</t>
  </si>
  <si>
    <t>E[R] @ P0 and g</t>
  </si>
  <si>
    <t>E[R]</t>
  </si>
  <si>
    <t>Conclusion: overvalued if any Technology company has a larger E[R]</t>
  </si>
  <si>
    <t>3. This is of critical important to the choice of g in cell O14</t>
  </si>
  <si>
    <t>Conclusion: stable but high growth</t>
  </si>
  <si>
    <t>yyyy</t>
  </si>
  <si>
    <t>DE</t>
  </si>
  <si>
    <t>LA</t>
  </si>
  <si>
    <t>2013-09</t>
  </si>
  <si>
    <t>Stock Quotes Provided by MSN Money</t>
  </si>
  <si>
    <t>Click here to visit MSN Money</t>
  </si>
  <si>
    <t>Last</t>
  </si>
  <si>
    <t>Previous Close</t>
  </si>
  <si>
    <t>High</t>
  </si>
  <si>
    <t>Low</t>
  </si>
  <si>
    <t>Volume</t>
  </si>
  <si>
    <t>Change</t>
  </si>
  <si>
    <t>% Change</t>
  </si>
  <si>
    <t>52 Wk High</t>
  </si>
  <si>
    <t>52 Wk Low</t>
  </si>
  <si>
    <t>Market Cap</t>
  </si>
  <si>
    <t>P/E Ratio</t>
  </si>
  <si>
    <t># Shares Out</t>
  </si>
  <si>
    <t xml:space="preserve">APPLE Inc </t>
  </si>
  <si>
    <t>Chart</t>
  </si>
  <si>
    <t>News</t>
  </si>
  <si>
    <t>Symbol Lookup</t>
  </si>
  <si>
    <t>MSN Money Home</t>
  </si>
  <si>
    <t>Microsoft Office Tools on the Web</t>
  </si>
  <si>
    <t>Find stocks, mutual funds, options, indices, and currencies.</t>
  </si>
  <si>
    <t>Discover MSN Money's tools, columns, and more!</t>
  </si>
  <si>
    <t>Get the latest from Microsoft Office</t>
  </si>
  <si>
    <t>Terms of Use. © 2014 Microsoft Corporation and/or its suppliers. All rights reserved.</t>
  </si>
  <si>
    <t>DATA PROVIDERS</t>
  </si>
  <si>
    <t>Copyright © 2014 Microsoft. All rights reserved.</t>
  </si>
  <si>
    <t>Fundamental company data and historical chart data provided by Morningstar Inc. Real-time index quotes and delayed quotes supplied by Morningstar Inc. Quotes delayed by up to 15 minutes, except where indicated otherwise. Fund summary, fund performance and dividend data provided by Morningstar Inc. Analyst recommendations provided by Zacks Investment Research. StockScouter data provided by Verus Analytics. IPO data provided by Hoover's Inc. Index membership data provided by Morningstar Inc.</t>
  </si>
  <si>
    <t>Internal growth rate</t>
  </si>
  <si>
    <t>Sustainable growth rate</t>
  </si>
  <si>
    <t>Growth rate estimates</t>
  </si>
  <si>
    <r>
      <t xml:space="preserve">IGR/SGR </t>
    </r>
    <r>
      <rPr>
        <sz val="12"/>
        <color theme="1"/>
        <rFont val="Calibri"/>
        <family val="2"/>
        <charset val="129"/>
        <scheme val="minor"/>
      </rPr>
      <t>inputs</t>
    </r>
  </si>
  <si>
    <t>Average</t>
  </si>
  <si>
    <t>g_avg</t>
  </si>
  <si>
    <t>g_bvps</t>
  </si>
  <si>
    <t>g_IGR</t>
  </si>
  <si>
    <t>g_SGR</t>
  </si>
  <si>
    <t>Analyst 5 year estimate</t>
  </si>
  <si>
    <t>g_est</t>
  </si>
  <si>
    <t>Basic valuation of AAPL: 5 year horizon</t>
  </si>
  <si>
    <t>5 year Treasury</t>
  </si>
  <si>
    <t>BV5</t>
  </si>
  <si>
    <t>[1]</t>
  </si>
  <si>
    <t>[2]</t>
  </si>
  <si>
    <t>1 - DPR from most recent period</t>
  </si>
  <si>
    <t>[3]</t>
  </si>
  <si>
    <t>[4]</t>
  </si>
  <si>
    <t>bonds.yahoo.com</t>
  </si>
  <si>
    <t>[5]</t>
  </si>
  <si>
    <t>Current set equal to IGR</t>
  </si>
  <si>
    <t>[6]</t>
  </si>
  <si>
    <t>MSN Money central quote (see StockQuote sheet)</t>
  </si>
  <si>
    <t>[7]</t>
  </si>
  <si>
    <t>At this price you are better of buying a 5 year Treasury and earning the same 1.73% as AAPL but with zero risk</t>
  </si>
  <si>
    <t>[8]</t>
  </si>
  <si>
    <t>[9]</t>
  </si>
  <si>
    <t>At this price you will earn 10% on your investment if the three assumptions hold true.</t>
  </si>
  <si>
    <t>Amount you would earn if you purchase at the current market price and the three assumptions hold true.</t>
  </si>
  <si>
    <t>Just leave at 1 for now.</t>
  </si>
  <si>
    <t>A1. Dividends remain constant at current level for 5 years.</t>
  </si>
  <si>
    <t>A2. Book value grows at g over the next 5 years.</t>
  </si>
  <si>
    <t>A3. Stock is sold at end of year 5 at same P/B ratio as today.</t>
  </si>
  <si>
    <t>D</t>
  </si>
  <si>
    <t>P5</t>
  </si>
  <si>
    <t>Notes</t>
  </si>
  <si>
    <t>Assumptions</t>
  </si>
  <si>
    <t>Yahoo finance estimate.  Note: this is very close to the internal growth rate.</t>
  </si>
  <si>
    <t>Vmax</t>
  </si>
  <si>
    <t>V10</t>
  </si>
  <si>
    <t>PB today</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</si>
</sst>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2"/>
      <color theme="1"/>
      <name val="Calibri"/>
      <family val="2"/>
      <charset val="129"/>
      <scheme val="minor"/>
    </font>
    <font>
      <sz val="12"/>
      <color theme="1"/>
      <name val="Calibri"/>
      <family val="2"/>
      <scheme val="minor"/>
    </font>
    <font>
      <b/>
      <sz val="18"/>
      <color theme="3"/>
      <name val="Cambria"/>
      <family val="2"/>
      <scheme val="major"/>
    </font>
    <font>
      <sz val="12"/>
      <color rgb="FF006100"/>
      <name val="Calibri"/>
      <family val="2"/>
      <scheme val="minor"/>
    </font>
    <font>
      <sz val="12"/>
      <color rgb="FF9C0006"/>
      <name val="Calibri"/>
      <family val="2"/>
      <scheme val="minor"/>
    </font>
    <font>
      <sz val="12"/>
      <color rgb="FF9C6500"/>
      <name val="Calibri"/>
      <family val="2"/>
      <scheme val="minor"/>
    </font>
    <font>
      <b/>
      <sz val="12"/>
      <color rgb="FFFA7D00"/>
      <name val="Calibri"/>
      <family val="2"/>
      <scheme val="minor"/>
    </font>
    <font>
      <sz val="12"/>
      <color theme="0"/>
      <name val="Calibri"/>
      <family val="2"/>
      <scheme val="minor"/>
    </font>
    <font>
      <b/>
      <sz val="9"/>
      <color indexed="81"/>
      <name val="Calibri"/>
      <family val="2"/>
    </font>
    <font>
      <sz val="9"/>
      <color indexed="81"/>
      <name val="Calibri"/>
      <family val="2"/>
    </font>
    <font>
      <u/>
      <sz val="12"/>
      <color theme="10"/>
      <name val="Calibri"/>
      <family val="2"/>
      <scheme val="minor"/>
    </font>
    <font>
      <u/>
      <sz val="12"/>
      <color theme="11"/>
      <name val="Calibri"/>
      <family val="2"/>
      <scheme val="minor"/>
    </font>
    <font>
      <b/>
      <sz val="18"/>
      <color rgb="FFFFFFFF"/>
      <name val="Times Roman"/>
    </font>
    <font>
      <sz val="10"/>
      <name val="Arial"/>
      <family val="2"/>
    </font>
    <font>
      <b/>
      <sz val="8"/>
      <name val="Arial"/>
      <family val="2"/>
    </font>
    <font>
      <sz val="10"/>
      <color rgb="FFFFFFFF"/>
      <name val="Arial"/>
      <family val="2"/>
    </font>
    <font>
      <b/>
      <sz val="15"/>
      <color theme="3"/>
      <name val="Calibri"/>
      <family val="2"/>
      <charset val="129"/>
      <scheme val="minor"/>
    </font>
    <font>
      <sz val="12"/>
      <color rgb="FF3F3F76"/>
      <name val="Calibri"/>
      <family val="2"/>
      <charset val="129"/>
      <scheme val="minor"/>
    </font>
    <font>
      <b/>
      <sz val="12"/>
      <color rgb="FF3F3F3F"/>
      <name val="Calibri"/>
      <family val="2"/>
      <charset val="129"/>
      <scheme val="minor"/>
    </font>
  </fonts>
  <fills count="1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7"/>
      </patternFill>
    </fill>
    <fill>
      <patternFill patternType="solid">
        <fgColor theme="7" tint="0.79998168889431442"/>
        <bgColor indexed="65"/>
      </patternFill>
    </fill>
    <fill>
      <patternFill patternType="solid">
        <fgColor rgb="FF000080"/>
        <bgColor indexed="64"/>
      </patternFill>
    </fill>
    <fill>
      <patternFill patternType="solid">
        <fgColor rgb="FFFFFFFF"/>
        <bgColor indexed="64"/>
      </patternFill>
    </fill>
    <fill>
      <patternFill patternType="solid">
        <fgColor rgb="FFFFFF00"/>
        <bgColor indexed="64"/>
      </patternFill>
    </fill>
    <fill>
      <patternFill patternType="solid">
        <fgColor rgb="FFFFCC99"/>
      </patternFill>
    </fill>
  </fills>
  <borders count="27">
    <border>
      <left/>
      <right/>
      <top/>
      <bottom/>
      <diagonal/>
    </border>
    <border>
      <left style="thin">
        <color rgb="FF7F7F7F"/>
      </left>
      <right style="thin">
        <color rgb="FF7F7F7F"/>
      </right>
      <top style="thin">
        <color rgb="FF7F7F7F"/>
      </top>
      <bottom style="thin">
        <color rgb="FF7F7F7F"/>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top style="thin">
        <color auto="1"/>
      </top>
      <bottom style="medium">
        <color auto="1"/>
      </bottom>
      <diagonal/>
    </border>
    <border>
      <left/>
      <right style="thin">
        <color auto="1"/>
      </right>
      <top/>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diagonal/>
    </border>
    <border>
      <left/>
      <right style="medium">
        <color rgb="FF000000"/>
      </right>
      <top style="medium">
        <color auto="1"/>
      </top>
      <bottom/>
      <diagonal/>
    </border>
    <border>
      <left/>
      <right style="medium">
        <color rgb="FF000000"/>
      </right>
      <top/>
      <bottom style="medium">
        <color auto="1"/>
      </bottom>
      <diagonal/>
    </border>
    <border>
      <left/>
      <right style="medium">
        <color auto="1"/>
      </right>
      <top/>
      <bottom style="thin">
        <color auto="1"/>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s>
  <cellStyleXfs count="41">
    <xf numFmtId="0" fontId="0" fillId="0" borderId="0"/>
    <xf numFmtId="0" fontId="2" fillId="0" borderId="0" applyNumberFormat="0" applyFill="0" applyBorder="0" applyAlignment="0" applyProtection="0"/>
    <xf numFmtId="0" fontId="3"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xf numFmtId="0" fontId="6" fillId="5" borderId="1" applyNumberFormat="0" applyAlignment="0" applyProtection="0"/>
    <xf numFmtId="0" fontId="7" fillId="6" borderId="0" applyNumberFormat="0" applyBorder="0" applyAlignment="0" applyProtection="0"/>
    <xf numFmtId="0" fontId="1" fillId="7" borderId="0" applyNumberFormat="0" applyBorder="0" applyAlignment="0" applyProtection="0"/>
    <xf numFmtId="0" fontId="7" fillId="8" borderId="0" applyNumberFormat="0" applyBorder="0" applyAlignment="0" applyProtection="0"/>
    <xf numFmtId="0" fontId="1" fillId="9" borderId="0" applyNumberFormat="0" applyBorder="0" applyAlignment="0" applyProtection="0"/>
    <xf numFmtId="0" fontId="7" fillId="10" borderId="0" applyNumberFormat="0" applyBorder="0" applyAlignment="0" applyProtection="0"/>
    <xf numFmtId="0" fontId="1" fillId="11" borderId="0" applyNumberFormat="0" applyBorder="0" applyAlignment="0" applyProtection="0"/>
    <xf numFmtId="0" fontId="7" fillId="12" borderId="0" applyNumberFormat="0" applyBorder="0" applyAlignment="0" applyProtection="0"/>
    <xf numFmtId="0" fontId="1" fillId="13" borderId="0" applyNumberFormat="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6" fillId="0" borderId="25" applyNumberFormat="0" applyFill="0" applyAlignment="0" applyProtection="0"/>
    <xf numFmtId="0" fontId="17" fillId="17" borderId="1" applyNumberFormat="0" applyAlignment="0" applyProtection="0"/>
    <xf numFmtId="0" fontId="18" fillId="5" borderId="26" applyNumberFormat="0" applyAlignment="0" applyProtection="0"/>
    <xf numFmtId="0" fontId="11" fillId="0" borderId="0" applyNumberFormat="0" applyFill="0" applyBorder="0" applyAlignment="0" applyProtection="0"/>
  </cellStyleXfs>
  <cellXfs count="119">
    <xf numFmtId="0" fontId="0" fillId="0" borderId="0" xfId="0"/>
    <xf numFmtId="0" fontId="0" fillId="0" borderId="5" xfId="0" applyBorder="1"/>
    <xf numFmtId="0" fontId="0" fillId="0" borderId="0" xfId="0" applyBorder="1"/>
    <xf numFmtId="0" fontId="0" fillId="0" borderId="6" xfId="0" applyBorder="1"/>
    <xf numFmtId="0" fontId="1" fillId="7" borderId="5" xfId="7" applyBorder="1"/>
    <xf numFmtId="0" fontId="1" fillId="7" borderId="0" xfId="7" applyBorder="1"/>
    <xf numFmtId="0" fontId="1" fillId="7" borderId="6" xfId="7" applyBorder="1"/>
    <xf numFmtId="0" fontId="1" fillId="9" borderId="5" xfId="9" applyBorder="1"/>
    <xf numFmtId="0" fontId="1" fillId="9" borderId="0" xfId="9" applyBorder="1"/>
    <xf numFmtId="0" fontId="1" fillId="9" borderId="6" xfId="9" applyBorder="1"/>
    <xf numFmtId="0" fontId="0" fillId="0" borderId="5" xfId="0" applyBorder="1" applyAlignment="1"/>
    <xf numFmtId="0" fontId="0" fillId="0" borderId="0" xfId="0" applyBorder="1" applyAlignment="1"/>
    <xf numFmtId="0" fontId="0" fillId="0" borderId="6" xfId="0" applyBorder="1" applyAlignment="1"/>
    <xf numFmtId="0" fontId="1" fillId="13" borderId="5" xfId="13" applyBorder="1"/>
    <xf numFmtId="0" fontId="1" fillId="13" borderId="0" xfId="13" applyBorder="1"/>
    <xf numFmtId="0" fontId="1" fillId="13" borderId="6" xfId="13" applyBorder="1"/>
    <xf numFmtId="0" fontId="1" fillId="11" borderId="5" xfId="11" applyBorder="1"/>
    <xf numFmtId="0" fontId="1" fillId="11" borderId="0" xfId="11" applyBorder="1"/>
    <xf numFmtId="0" fontId="0" fillId="0" borderId="0" xfId="0" applyBorder="1" applyAlignment="1">
      <alignment horizontal="right"/>
    </xf>
    <xf numFmtId="0" fontId="0" fillId="0" borderId="5" xfId="0" applyBorder="1" applyAlignment="1">
      <alignment horizontal="right"/>
    </xf>
    <xf numFmtId="0" fontId="0" fillId="0" borderId="5" xfId="0" applyBorder="1"/>
    <xf numFmtId="0" fontId="0" fillId="11" borderId="5" xfId="11" applyFont="1" applyBorder="1" applyAlignment="1">
      <alignment horizontal="left"/>
    </xf>
    <xf numFmtId="0" fontId="0" fillId="0" borderId="5" xfId="0" applyBorder="1"/>
    <xf numFmtId="0" fontId="0" fillId="0" borderId="0" xfId="0" applyBorder="1"/>
    <xf numFmtId="0" fontId="0" fillId="0" borderId="6" xfId="0" applyBorder="1"/>
    <xf numFmtId="0" fontId="13" fillId="15" borderId="0" xfId="0" applyFont="1" applyFill="1" applyAlignment="1">
      <alignment horizontal="left" wrapText="1"/>
    </xf>
    <xf numFmtId="0" fontId="13" fillId="15" borderId="0" xfId="0" applyFont="1" applyFill="1" applyAlignment="1">
      <alignment horizontal="center" wrapText="1"/>
    </xf>
    <xf numFmtId="0" fontId="13" fillId="15" borderId="14" xfId="0" applyFont="1" applyFill="1" applyBorder="1" applyAlignment="1">
      <alignment horizontal="center" wrapText="1"/>
    </xf>
    <xf numFmtId="0" fontId="14" fillId="15" borderId="15" xfId="0" applyFont="1" applyFill="1" applyBorder="1" applyAlignment="1">
      <alignment horizontal="right" wrapText="1"/>
    </xf>
    <xf numFmtId="0" fontId="10" fillId="0" borderId="16" xfId="36" applyBorder="1" applyAlignment="1">
      <alignment vertical="top" wrapText="1"/>
    </xf>
    <xf numFmtId="0" fontId="10" fillId="0" borderId="17" xfId="36" applyBorder="1" applyAlignment="1">
      <alignment vertical="top" wrapText="1"/>
    </xf>
    <xf numFmtId="0" fontId="10" fillId="0" borderId="18" xfId="36" applyBorder="1" applyAlignment="1">
      <alignment vertical="top" wrapText="1"/>
    </xf>
    <xf numFmtId="0" fontId="13" fillId="0" borderId="20" xfId="0" applyFont="1" applyBorder="1" applyAlignment="1">
      <alignment horizontal="right" vertical="top" wrapText="1"/>
    </xf>
    <xf numFmtId="3" fontId="13" fillId="0" borderId="20" xfId="0" applyNumberFormat="1" applyFont="1" applyBorder="1" applyAlignment="1">
      <alignment horizontal="right" vertical="top" wrapText="1"/>
    </xf>
    <xf numFmtId="10" fontId="13" fillId="0" borderId="20" xfId="0" applyNumberFormat="1" applyFont="1" applyBorder="1" applyAlignment="1">
      <alignment horizontal="right" vertical="top" wrapText="1"/>
    </xf>
    <xf numFmtId="0" fontId="13" fillId="15" borderId="0" xfId="0" applyFont="1" applyFill="1" applyAlignment="1">
      <alignment wrapText="1"/>
    </xf>
    <xf numFmtId="0" fontId="13" fillId="15" borderId="0" xfId="0" applyFont="1" applyFill="1"/>
    <xf numFmtId="0" fontId="10" fillId="15" borderId="21" xfId="36" applyFill="1" applyBorder="1" applyAlignment="1">
      <alignment horizontal="center" wrapText="1"/>
    </xf>
    <xf numFmtId="0" fontId="15" fillId="14" borderId="7" xfId="0" applyFont="1" applyFill="1" applyBorder="1" applyAlignment="1">
      <alignment vertical="top" wrapText="1"/>
    </xf>
    <xf numFmtId="0" fontId="13" fillId="0" borderId="6" xfId="0" applyFont="1" applyBorder="1" applyAlignment="1">
      <alignment horizontal="center"/>
    </xf>
    <xf numFmtId="0" fontId="13" fillId="15" borderId="6" xfId="0" applyFont="1" applyFill="1" applyBorder="1" applyAlignment="1">
      <alignment horizontal="center"/>
    </xf>
    <xf numFmtId="0" fontId="13" fillId="16" borderId="19" xfId="0" applyFont="1" applyFill="1" applyBorder="1" applyAlignment="1">
      <alignment horizontal="right" vertical="top" wrapText="1"/>
    </xf>
    <xf numFmtId="0" fontId="0" fillId="0" borderId="5" xfId="0" applyBorder="1"/>
    <xf numFmtId="0" fontId="0" fillId="0" borderId="0" xfId="0" applyBorder="1"/>
    <xf numFmtId="0" fontId="0" fillId="0" borderId="6" xfId="0" applyBorder="1"/>
    <xf numFmtId="0" fontId="0" fillId="11" borderId="5" xfId="11" applyFont="1" applyBorder="1"/>
    <xf numFmtId="0" fontId="1" fillId="11" borderId="0" xfId="11"/>
    <xf numFmtId="0" fontId="0" fillId="0" borderId="0" xfId="0" applyFill="1" applyBorder="1" applyAlignment="1">
      <alignment horizontal="right"/>
    </xf>
    <xf numFmtId="0" fontId="0" fillId="0" borderId="0" xfId="0" applyAlignment="1"/>
    <xf numFmtId="10" fontId="17" fillId="17" borderId="1" xfId="38" applyNumberFormat="1"/>
    <xf numFmtId="10" fontId="6" fillId="5" borderId="1" xfId="5" applyNumberFormat="1"/>
    <xf numFmtId="0" fontId="17" fillId="17" borderId="1" xfId="38"/>
    <xf numFmtId="2" fontId="6" fillId="5" borderId="1" xfId="5" applyNumberFormat="1"/>
    <xf numFmtId="0" fontId="6" fillId="5" borderId="1" xfId="5"/>
    <xf numFmtId="2" fontId="18" fillId="5" borderId="26" xfId="39" applyNumberFormat="1"/>
    <xf numFmtId="10" fontId="18" fillId="5" borderId="26" xfId="39" applyNumberFormat="1"/>
    <xf numFmtId="0" fontId="1" fillId="11" borderId="6" xfId="11" applyBorder="1" applyAlignment="1">
      <alignment horizontal="right"/>
    </xf>
    <xf numFmtId="0" fontId="0" fillId="0" borderId="6" xfId="0" applyBorder="1" applyAlignment="1">
      <alignment horizontal="right"/>
    </xf>
    <xf numFmtId="0" fontId="0" fillId="0" borderId="0" xfId="0" applyAlignment="1">
      <alignment horizontal="right"/>
    </xf>
    <xf numFmtId="0" fontId="0" fillId="0" borderId="24" xfId="0" applyBorder="1" applyAlignment="1">
      <alignment horizontal="right"/>
    </xf>
    <xf numFmtId="0" fontId="16" fillId="0" borderId="25" xfId="37"/>
    <xf numFmtId="0" fontId="16" fillId="0" borderId="25" xfId="37" applyAlignment="1">
      <alignment horizontal="right"/>
    </xf>
    <xf numFmtId="0" fontId="0" fillId="0" borderId="0" xfId="0" applyAlignment="1">
      <alignment horizontal="center"/>
    </xf>
    <xf numFmtId="0" fontId="0" fillId="0" borderId="5" xfId="0" applyBorder="1" applyAlignment="1">
      <alignment horizontal="left" vertical="top" wrapText="1"/>
    </xf>
    <xf numFmtId="0" fontId="0" fillId="0" borderId="0" xfId="0" applyBorder="1" applyAlignment="1">
      <alignment horizontal="left" vertical="top" wrapText="1"/>
    </xf>
    <xf numFmtId="0" fontId="0" fillId="0" borderId="6" xfId="0" applyBorder="1" applyAlignment="1">
      <alignment horizontal="left" vertical="top" wrapText="1"/>
    </xf>
    <xf numFmtId="0" fontId="3" fillId="2" borderId="10" xfId="2" applyBorder="1" applyAlignment="1">
      <alignment horizontal="center" wrapText="1"/>
    </xf>
    <xf numFmtId="0" fontId="3" fillId="2" borderId="11" xfId="2" applyBorder="1" applyAlignment="1">
      <alignment horizontal="center" wrapText="1"/>
    </xf>
    <xf numFmtId="0" fontId="3" fillId="2" borderId="12" xfId="2" applyBorder="1" applyAlignment="1">
      <alignment horizontal="center" wrapText="1"/>
    </xf>
    <xf numFmtId="0" fontId="3" fillId="2" borderId="7" xfId="2" applyBorder="1" applyAlignment="1">
      <alignment horizontal="center" wrapText="1"/>
    </xf>
    <xf numFmtId="0" fontId="3" fillId="2" borderId="8" xfId="2" applyBorder="1" applyAlignment="1">
      <alignment horizontal="center" wrapText="1"/>
    </xf>
    <xf numFmtId="0" fontId="3" fillId="2" borderId="9" xfId="2" applyBorder="1" applyAlignment="1">
      <alignment horizontal="center" wrapText="1"/>
    </xf>
    <xf numFmtId="0" fontId="5" fillId="4" borderId="10" xfId="4" applyBorder="1" applyAlignment="1">
      <alignment horizontal="center" vertical="top"/>
    </xf>
    <xf numFmtId="0" fontId="5" fillId="4" borderId="11" xfId="4" applyBorder="1" applyAlignment="1">
      <alignment horizontal="center" vertical="top"/>
    </xf>
    <xf numFmtId="0" fontId="5" fillId="4" borderId="12" xfId="4" applyBorder="1" applyAlignment="1">
      <alignment horizontal="center" vertical="top"/>
    </xf>
    <xf numFmtId="0" fontId="5" fillId="4" borderId="7" xfId="4" applyBorder="1" applyAlignment="1">
      <alignment horizontal="center" vertical="top"/>
    </xf>
    <xf numFmtId="0" fontId="5" fillId="4" borderId="8" xfId="4" applyBorder="1" applyAlignment="1">
      <alignment horizontal="center" vertical="top"/>
    </xf>
    <xf numFmtId="0" fontId="5" fillId="4" borderId="9" xfId="4" applyBorder="1" applyAlignment="1">
      <alignment horizontal="center" vertical="top"/>
    </xf>
    <xf numFmtId="0" fontId="3" fillId="2" borderId="10" xfId="2" applyBorder="1" applyAlignment="1">
      <alignment horizontal="center" vertical="top"/>
    </xf>
    <xf numFmtId="0" fontId="3" fillId="2" borderId="11" xfId="2" applyBorder="1" applyAlignment="1">
      <alignment horizontal="center" vertical="top"/>
    </xf>
    <xf numFmtId="0" fontId="3" fillId="2" borderId="12" xfId="2" applyBorder="1" applyAlignment="1">
      <alignment horizontal="center" vertical="top"/>
    </xf>
    <xf numFmtId="0" fontId="3" fillId="2" borderId="7" xfId="2" applyBorder="1" applyAlignment="1">
      <alignment horizontal="center" vertical="top"/>
    </xf>
    <xf numFmtId="0" fontId="3" fillId="2" borderId="8" xfId="2" applyBorder="1" applyAlignment="1">
      <alignment horizontal="center" vertical="top"/>
    </xf>
    <xf numFmtId="0" fontId="3" fillId="2" borderId="9" xfId="2" applyBorder="1" applyAlignment="1">
      <alignment horizontal="center" vertical="top"/>
    </xf>
    <xf numFmtId="0" fontId="4" fillId="3" borderId="10" xfId="3" applyBorder="1" applyAlignment="1">
      <alignment horizontal="center" vertical="top" wrapText="1"/>
    </xf>
    <xf numFmtId="0" fontId="4" fillId="3" borderId="11" xfId="3" applyBorder="1" applyAlignment="1">
      <alignment horizontal="center" vertical="top" wrapText="1"/>
    </xf>
    <xf numFmtId="0" fontId="4" fillId="3" borderId="12" xfId="3" applyBorder="1" applyAlignment="1">
      <alignment horizontal="center" vertical="top" wrapText="1"/>
    </xf>
    <xf numFmtId="0" fontId="4" fillId="3" borderId="7" xfId="3" applyBorder="1" applyAlignment="1">
      <alignment horizontal="center" vertical="top" wrapText="1"/>
    </xf>
    <xf numFmtId="0" fontId="4" fillId="3" borderId="8" xfId="3" applyBorder="1" applyAlignment="1">
      <alignment horizontal="center" vertical="top" wrapText="1"/>
    </xf>
    <xf numFmtId="0" fontId="4" fillId="3" borderId="9" xfId="3" applyBorder="1" applyAlignment="1">
      <alignment horizontal="center" vertical="top" wrapText="1"/>
    </xf>
    <xf numFmtId="0" fontId="0" fillId="0" borderId="5" xfId="0" applyBorder="1"/>
    <xf numFmtId="0" fontId="0" fillId="0" borderId="0" xfId="0" applyBorder="1"/>
    <xf numFmtId="0" fontId="0" fillId="0" borderId="6" xfId="0" applyBorder="1"/>
    <xf numFmtId="0" fontId="0" fillId="0" borderId="5" xfId="0" applyBorder="1" applyAlignment="1">
      <alignment vertical="top" wrapText="1"/>
    </xf>
    <xf numFmtId="0" fontId="0" fillId="0" borderId="0" xfId="0" applyAlignment="1">
      <alignment vertical="top" wrapText="1"/>
    </xf>
    <xf numFmtId="0" fontId="0" fillId="0" borderId="6" xfId="0" applyBorder="1" applyAlignment="1">
      <alignment vertical="top" wrapText="1"/>
    </xf>
    <xf numFmtId="0" fontId="2" fillId="0" borderId="0" xfId="1" applyAlignment="1">
      <alignment horizontal="center"/>
    </xf>
    <xf numFmtId="0" fontId="7" fillId="6" borderId="2" xfId="6" applyBorder="1" applyAlignment="1">
      <alignment horizontal="center"/>
    </xf>
    <xf numFmtId="0" fontId="7" fillId="6" borderId="3" xfId="6" applyBorder="1" applyAlignment="1">
      <alignment horizontal="center"/>
    </xf>
    <xf numFmtId="0" fontId="7" fillId="6" borderId="4" xfId="6" applyBorder="1" applyAlignment="1">
      <alignment horizontal="center"/>
    </xf>
    <xf numFmtId="0" fontId="7" fillId="8" borderId="2" xfId="8" applyBorder="1" applyAlignment="1">
      <alignment horizontal="center"/>
    </xf>
    <xf numFmtId="0" fontId="7" fillId="8" borderId="3" xfId="8" applyBorder="1" applyAlignment="1">
      <alignment horizontal="center"/>
    </xf>
    <xf numFmtId="0" fontId="7" fillId="8" borderId="4" xfId="8" applyBorder="1" applyAlignment="1">
      <alignment horizontal="center"/>
    </xf>
    <xf numFmtId="0" fontId="7" fillId="12" borderId="2" xfId="12" applyBorder="1" applyAlignment="1">
      <alignment horizontal="center"/>
    </xf>
    <xf numFmtId="0" fontId="7" fillId="12" borderId="3" xfId="12" applyBorder="1" applyAlignment="1">
      <alignment horizontal="center"/>
    </xf>
    <xf numFmtId="0" fontId="7" fillId="12" borderId="4" xfId="12" applyBorder="1" applyAlignment="1">
      <alignment horizontal="center"/>
    </xf>
    <xf numFmtId="0" fontId="7" fillId="10" borderId="2" xfId="10" applyBorder="1" applyAlignment="1">
      <alignment horizontal="center"/>
    </xf>
    <xf numFmtId="0" fontId="7" fillId="10" borderId="3" xfId="10" applyBorder="1" applyAlignment="1">
      <alignment horizontal="center"/>
    </xf>
    <xf numFmtId="0" fontId="7" fillId="10" borderId="4" xfId="10" applyBorder="1" applyAlignment="1">
      <alignment horizontal="center"/>
    </xf>
    <xf numFmtId="0" fontId="0" fillId="0" borderId="0" xfId="0" applyAlignment="1">
      <alignment horizontal="left" vertical="center" wrapText="1"/>
    </xf>
    <xf numFmtId="0" fontId="10" fillId="15" borderId="0" xfId="36" applyFill="1" applyAlignment="1">
      <alignment wrapText="1"/>
    </xf>
    <xf numFmtId="0" fontId="12" fillId="14" borderId="13" xfId="0" applyFont="1" applyFill="1" applyBorder="1" applyAlignment="1">
      <alignment wrapText="1"/>
    </xf>
    <xf numFmtId="0" fontId="10" fillId="0" borderId="3" xfId="36" applyBorder="1" applyAlignment="1">
      <alignment wrapText="1"/>
    </xf>
    <xf numFmtId="0" fontId="10" fillId="15" borderId="2" xfId="36" applyFill="1" applyBorder="1" applyAlignment="1">
      <alignment horizontal="center" wrapText="1"/>
    </xf>
    <xf numFmtId="0" fontId="10" fillId="15" borderId="3" xfId="36" applyFill="1" applyBorder="1" applyAlignment="1">
      <alignment horizontal="center" wrapText="1"/>
    </xf>
    <xf numFmtId="0" fontId="10" fillId="15" borderId="22" xfId="36" applyFill="1" applyBorder="1" applyAlignment="1">
      <alignment horizontal="center" wrapText="1"/>
    </xf>
    <xf numFmtId="0" fontId="15" fillId="14" borderId="7" xfId="0" applyFont="1" applyFill="1" applyBorder="1" applyAlignment="1">
      <alignment vertical="top" wrapText="1"/>
    </xf>
    <xf numFmtId="0" fontId="15" fillId="14" borderId="8" xfId="0" applyFont="1" applyFill="1" applyBorder="1" applyAlignment="1">
      <alignment vertical="top" wrapText="1"/>
    </xf>
    <xf numFmtId="0" fontId="15" fillId="14" borderId="23" xfId="0" applyFont="1" applyFill="1" applyBorder="1" applyAlignment="1">
      <alignment vertical="top" wrapText="1"/>
    </xf>
  </cellXfs>
  <cellStyles count="41">
    <cellStyle name="20% - Accent1" xfId="7" builtinId="30"/>
    <cellStyle name="20% - Accent2" xfId="9" builtinId="34"/>
    <cellStyle name="20% - Accent3" xfId="11" builtinId="38"/>
    <cellStyle name="20% - Accent4" xfId="13" builtinId="42"/>
    <cellStyle name="Accent1" xfId="6" builtinId="29"/>
    <cellStyle name="Accent2" xfId="8" builtinId="33"/>
    <cellStyle name="Accent3" xfId="10" builtinId="37"/>
    <cellStyle name="Accent4" xfId="12" builtinId="41"/>
    <cellStyle name="Bad" xfId="3" builtinId="27"/>
    <cellStyle name="Calculation" xfId="5" builtinId="22"/>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40" builtinId="9" hidden="1"/>
    <cellStyle name="Good" xfId="2" builtinId="26"/>
    <cellStyle name="Heading 1" xfId="37" builtinId="16"/>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cellStyle name="Input" xfId="38" builtinId="20"/>
    <cellStyle name="Neutral" xfId="4" builtinId="28"/>
    <cellStyle name="Normal" xfId="0" builtinId="0"/>
    <cellStyle name="Output" xfId="39" builtinId="21"/>
    <cellStyle name="Title" xfId="1" builtinId="15"/>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connections" Target="connections.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queryTables/queryTable1.xml><?xml version="1.0" encoding="utf-8"?>
<queryTable xmlns="http://schemas.openxmlformats.org/spreadsheetml/2006/main" name="MSN MoneyCentral Stock Quotes" headers="0" connectionId="1" autoFormatId="0" applyNumberFormats="0" applyBorderFormats="0" applyFontFormats="0" applyPatternFormats="0" applyAlignmentFormats="0" applyWidthHeightFormats="1"/>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hyperlink" Target="http://investing.money.msn.com/investments/charts/?symbol=AAPL" TargetMode="External"/><Relationship Id="rId4" Type="http://schemas.openxmlformats.org/officeDocument/2006/relationships/hyperlink" Target="http://money.msn.com/business-news/news.aspx?symbol=AAPL" TargetMode="External"/><Relationship Id="rId5" Type="http://schemas.openxmlformats.org/officeDocument/2006/relationships/hyperlink" Target="http://investing.money.msn.com/investments/find-symbol" TargetMode="External"/><Relationship Id="rId6" Type="http://schemas.openxmlformats.org/officeDocument/2006/relationships/hyperlink" Target="http://money.msn.com/" TargetMode="External"/><Relationship Id="rId7" Type="http://schemas.openxmlformats.org/officeDocument/2006/relationships/hyperlink" Target="http://office.microsoft.com/" TargetMode="External"/><Relationship Id="rId8" Type="http://schemas.openxmlformats.org/officeDocument/2006/relationships/hyperlink" Target="http://g.msn.com/0TO_/enus" TargetMode="External"/><Relationship Id="rId9" Type="http://schemas.openxmlformats.org/officeDocument/2006/relationships/queryTable" Target="../queryTables/queryTable1.xml"/><Relationship Id="rId1" Type="http://schemas.openxmlformats.org/officeDocument/2006/relationships/hyperlink" Target="http://money.msn.com/" TargetMode="External"/><Relationship Id="rId2" Type="http://schemas.openxmlformats.org/officeDocument/2006/relationships/hyperlink" Target="http://investing.money.msn.com/investments/stock-price?symbol=AAP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P37"/>
  <sheetViews>
    <sheetView tabSelected="1" zoomScale="150" zoomScaleNormal="150" zoomScalePageLayoutView="150" workbookViewId="0">
      <selection activeCell="C35" sqref="C35"/>
    </sheetView>
  </sheetViews>
  <sheetFormatPr baseColWidth="10" defaultColWidth="11" defaultRowHeight="15" x14ac:dyDescent="0"/>
  <cols>
    <col min="1" max="1" width="11.83203125" customWidth="1"/>
    <col min="2" max="3" width="8.33203125" customWidth="1"/>
    <col min="4" max="4" width="6.5" customWidth="1"/>
    <col min="5" max="5" width="14" customWidth="1"/>
    <col min="6" max="6" width="10.1640625" customWidth="1"/>
    <col min="7" max="7" width="7.1640625" bestFit="1" customWidth="1"/>
    <col min="8" max="8" width="4.5" customWidth="1"/>
    <col min="10" max="12" width="7.1640625" customWidth="1"/>
    <col min="13" max="13" width="20" customWidth="1"/>
    <col min="15" max="15" width="7.83203125" bestFit="1" customWidth="1"/>
    <col min="16" max="16" width="7" style="58" customWidth="1"/>
  </cols>
  <sheetData>
    <row r="1" spans="1:16" ht="23" thickBot="1">
      <c r="A1" s="96" t="s">
        <v>89</v>
      </c>
      <c r="B1" s="96"/>
      <c r="C1" s="96"/>
      <c r="D1" s="96"/>
      <c r="E1" s="96"/>
      <c r="F1" s="96"/>
      <c r="G1" s="96"/>
      <c r="H1" s="96"/>
      <c r="I1" s="96"/>
      <c r="J1" s="96"/>
      <c r="K1" s="96"/>
      <c r="L1" s="96"/>
      <c r="M1" s="96"/>
      <c r="N1" s="96"/>
      <c r="O1" s="96"/>
      <c r="P1" s="96"/>
    </row>
    <row r="2" spans="1:16">
      <c r="A2" s="97" t="s">
        <v>10</v>
      </c>
      <c r="B2" s="98"/>
      <c r="C2" s="98"/>
      <c r="D2" s="99"/>
      <c r="E2" s="100" t="s">
        <v>11</v>
      </c>
      <c r="F2" s="101"/>
      <c r="G2" s="101"/>
      <c r="H2" s="102"/>
      <c r="I2" s="103" t="s">
        <v>12</v>
      </c>
      <c r="J2" s="104"/>
      <c r="K2" s="104"/>
      <c r="L2" s="105"/>
      <c r="M2" s="106" t="s">
        <v>13</v>
      </c>
      <c r="N2" s="107"/>
      <c r="O2" s="107"/>
      <c r="P2" s="108"/>
    </row>
    <row r="3" spans="1:16">
      <c r="A3" s="1"/>
      <c r="B3" s="2" t="s">
        <v>14</v>
      </c>
      <c r="C3" s="2" t="s">
        <v>15</v>
      </c>
      <c r="D3" s="3"/>
      <c r="E3" s="7" t="s">
        <v>16</v>
      </c>
      <c r="F3" s="8"/>
      <c r="G3" s="8"/>
      <c r="H3" s="9"/>
      <c r="I3" s="1"/>
      <c r="J3" s="2" t="s">
        <v>17</v>
      </c>
      <c r="K3" s="2" t="s">
        <v>18</v>
      </c>
      <c r="L3" s="3" t="s">
        <v>19</v>
      </c>
      <c r="M3" s="45" t="s">
        <v>81</v>
      </c>
      <c r="N3" s="17"/>
      <c r="O3" s="17"/>
      <c r="P3" s="56"/>
    </row>
    <row r="4" spans="1:16">
      <c r="A4" s="1" t="s">
        <v>0</v>
      </c>
      <c r="B4" s="2">
        <v>0</v>
      </c>
      <c r="C4" s="2">
        <v>2.5</v>
      </c>
      <c r="D4" s="3"/>
      <c r="E4" s="1" t="s">
        <v>34</v>
      </c>
      <c r="F4" s="2"/>
      <c r="G4" s="2"/>
      <c r="H4" s="3"/>
      <c r="I4" s="1" t="s">
        <v>0</v>
      </c>
      <c r="J4" s="2">
        <v>0.1</v>
      </c>
      <c r="K4" s="2">
        <v>5.82</v>
      </c>
      <c r="L4" s="3"/>
      <c r="M4" s="1"/>
      <c r="N4" s="18" t="s">
        <v>21</v>
      </c>
      <c r="O4" s="50">
        <f>Data!G12</f>
        <v>0.19339999999999999</v>
      </c>
      <c r="P4" s="57"/>
    </row>
    <row r="5" spans="1:16">
      <c r="A5" s="1" t="s">
        <v>1</v>
      </c>
      <c r="B5" s="2">
        <v>0</v>
      </c>
      <c r="C5" s="2">
        <v>2.63</v>
      </c>
      <c r="D5" s="3"/>
      <c r="E5" s="1" t="s">
        <v>35</v>
      </c>
      <c r="F5" s="2"/>
      <c r="G5" s="2"/>
      <c r="H5" s="3"/>
      <c r="I5" s="1" t="s">
        <v>1</v>
      </c>
      <c r="J5" s="2">
        <v>0.36</v>
      </c>
      <c r="K5" s="2">
        <v>6.54</v>
      </c>
      <c r="L5" s="3"/>
      <c r="M5" s="1"/>
      <c r="N5" s="18" t="s">
        <v>22</v>
      </c>
      <c r="O5" s="50">
        <f>Data!H12</f>
        <v>0.30640000000000001</v>
      </c>
      <c r="P5" s="57"/>
    </row>
    <row r="6" spans="1:16">
      <c r="A6" s="1" t="s">
        <v>2</v>
      </c>
      <c r="B6" s="2">
        <v>0</v>
      </c>
      <c r="C6" s="2">
        <v>2.96</v>
      </c>
      <c r="D6" s="3"/>
      <c r="E6" s="93" t="s">
        <v>45</v>
      </c>
      <c r="F6" s="94"/>
      <c r="G6" s="94"/>
      <c r="H6" s="95"/>
      <c r="I6" s="1" t="s">
        <v>2</v>
      </c>
      <c r="J6" s="2">
        <v>1.56</v>
      </c>
      <c r="K6" s="2">
        <v>8.9499999999999993</v>
      </c>
      <c r="L6" s="3"/>
      <c r="M6" s="19" t="s">
        <v>23</v>
      </c>
      <c r="N6" s="2"/>
      <c r="O6" s="51">
        <v>1</v>
      </c>
      <c r="P6" s="57" t="s">
        <v>92</v>
      </c>
    </row>
    <row r="7" spans="1:16">
      <c r="A7" s="1" t="s">
        <v>3</v>
      </c>
      <c r="B7" s="2">
        <v>0</v>
      </c>
      <c r="C7" s="2">
        <v>2.2400000000000002</v>
      </c>
      <c r="D7" s="3"/>
      <c r="E7" s="93"/>
      <c r="F7" s="94"/>
      <c r="G7" s="94"/>
      <c r="H7" s="95"/>
      <c r="I7" s="1" t="s">
        <v>3</v>
      </c>
      <c r="J7" s="2">
        <v>2.27</v>
      </c>
      <c r="K7" s="2">
        <v>11.74</v>
      </c>
      <c r="L7" s="3"/>
      <c r="M7" s="1"/>
      <c r="N7" s="18" t="s">
        <v>24</v>
      </c>
      <c r="O7" s="52">
        <f>1-(Data!F12/Data!D12)</f>
        <v>0.71320754716981138</v>
      </c>
      <c r="P7" s="57" t="s">
        <v>93</v>
      </c>
    </row>
    <row r="8" spans="1:16">
      <c r="A8" s="1" t="s">
        <v>4</v>
      </c>
      <c r="B8" s="2">
        <v>0</v>
      </c>
      <c r="C8" s="2">
        <v>2.36</v>
      </c>
      <c r="D8" s="3"/>
      <c r="E8" s="1"/>
      <c r="F8" s="2"/>
      <c r="G8" s="2"/>
      <c r="H8" s="3"/>
      <c r="I8" s="1" t="s">
        <v>4</v>
      </c>
      <c r="J8" s="2">
        <v>3.93</v>
      </c>
      <c r="K8" s="2">
        <v>16.71</v>
      </c>
      <c r="L8" s="3"/>
      <c r="M8" s="1"/>
      <c r="N8" s="18" t="s">
        <v>25</v>
      </c>
      <c r="O8" s="50">
        <f>Data!I12</f>
        <v>0.1333</v>
      </c>
      <c r="P8" s="57"/>
    </row>
    <row r="9" spans="1:16">
      <c r="A9" s="1" t="s">
        <v>5</v>
      </c>
      <c r="B9" s="2">
        <v>0</v>
      </c>
      <c r="C9" s="2">
        <v>2.46</v>
      </c>
      <c r="D9" s="3"/>
      <c r="E9" s="1"/>
      <c r="F9" s="2"/>
      <c r="G9" s="2"/>
      <c r="H9" s="3"/>
      <c r="I9" s="1" t="s">
        <v>5</v>
      </c>
      <c r="J9" s="2">
        <v>5.36</v>
      </c>
      <c r="K9" s="2">
        <v>25.17</v>
      </c>
      <c r="L9" s="3"/>
      <c r="M9" s="16" t="s">
        <v>80</v>
      </c>
      <c r="N9" s="46"/>
      <c r="O9" s="46"/>
      <c r="P9" s="56"/>
    </row>
    <row r="10" spans="1:16">
      <c r="A10" s="1" t="s">
        <v>6</v>
      </c>
      <c r="B10" s="2">
        <v>0</v>
      </c>
      <c r="C10" s="2">
        <v>2.74</v>
      </c>
      <c r="D10" s="3"/>
      <c r="E10" s="10"/>
      <c r="F10" s="11"/>
      <c r="G10" s="11"/>
      <c r="H10" s="12"/>
      <c r="I10" s="1" t="s">
        <v>6</v>
      </c>
      <c r="J10" s="2">
        <v>9.08</v>
      </c>
      <c r="K10" s="2">
        <v>35.159999999999997</v>
      </c>
      <c r="L10" s="3"/>
      <c r="M10" s="1" t="s">
        <v>78</v>
      </c>
      <c r="N10" s="18" t="s">
        <v>85</v>
      </c>
      <c r="O10" s="50">
        <f>(O4*O7)/(O6-O8-O4*O7)</f>
        <v>0.18927118430802356</v>
      </c>
      <c r="P10" s="57"/>
    </row>
    <row r="11" spans="1:16">
      <c r="A11" s="1" t="s">
        <v>7</v>
      </c>
      <c r="B11" s="2">
        <v>0</v>
      </c>
      <c r="C11" s="2">
        <v>2.0099999999999998</v>
      </c>
      <c r="D11" s="3"/>
      <c r="E11" s="1"/>
      <c r="F11" s="2"/>
      <c r="G11" s="2"/>
      <c r="H11" s="3"/>
      <c r="I11" s="1" t="s">
        <v>7</v>
      </c>
      <c r="J11" s="2">
        <v>15.15</v>
      </c>
      <c r="K11" s="2">
        <v>52.18</v>
      </c>
      <c r="L11" s="3"/>
      <c r="M11" t="s">
        <v>79</v>
      </c>
      <c r="N11" s="18" t="s">
        <v>86</v>
      </c>
      <c r="O11" s="50">
        <f>(O5*O7)/(O6-O8-O5*O7)</f>
        <v>0.33714258767310629</v>
      </c>
      <c r="P11" s="57"/>
    </row>
    <row r="12" spans="1:16">
      <c r="A12" s="1" t="s">
        <v>8</v>
      </c>
      <c r="B12" s="2">
        <v>0</v>
      </c>
      <c r="C12" s="2">
        <v>1.61</v>
      </c>
      <c r="D12" s="3"/>
      <c r="E12" s="1"/>
      <c r="F12" s="2"/>
      <c r="G12" s="2"/>
      <c r="H12" s="3"/>
      <c r="I12" s="1" t="s">
        <v>8</v>
      </c>
      <c r="J12" s="2">
        <v>27.68</v>
      </c>
      <c r="K12" s="2">
        <v>82.45</v>
      </c>
      <c r="L12" s="3"/>
      <c r="M12" t="s">
        <v>20</v>
      </c>
      <c r="N12" s="47" t="s">
        <v>84</v>
      </c>
      <c r="O12" s="50">
        <f>LOGEST(K4:K14)-1</f>
        <v>0.41306145018784557</v>
      </c>
      <c r="P12" s="57"/>
    </row>
    <row r="13" spans="1:16">
      <c r="A13" s="1" t="s">
        <v>9</v>
      </c>
      <c r="B13" s="2">
        <v>0</v>
      </c>
      <c r="C13" s="2">
        <v>1.5</v>
      </c>
      <c r="D13" s="3"/>
      <c r="E13" s="1"/>
      <c r="F13" s="2"/>
      <c r="G13" s="2"/>
      <c r="H13" s="3"/>
      <c r="I13" s="1" t="s">
        <v>9</v>
      </c>
      <c r="J13" s="2">
        <v>44.15</v>
      </c>
      <c r="K13" s="2">
        <v>126.1</v>
      </c>
      <c r="L13" s="3">
        <v>2.65</v>
      </c>
      <c r="M13" t="s">
        <v>87</v>
      </c>
      <c r="N13" s="47" t="s">
        <v>88</v>
      </c>
      <c r="O13" s="50">
        <v>0.19109999999999999</v>
      </c>
      <c r="P13" s="57" t="s">
        <v>95</v>
      </c>
    </row>
    <row r="14" spans="1:16">
      <c r="A14" s="20" t="s">
        <v>50</v>
      </c>
      <c r="B14" s="2">
        <v>0.13730000000000001</v>
      </c>
      <c r="C14" s="2">
        <v>1.6786000000000001</v>
      </c>
      <c r="D14" s="3"/>
      <c r="E14" s="1"/>
      <c r="F14" s="2"/>
      <c r="G14" s="2"/>
      <c r="H14" s="3"/>
      <c r="I14" s="20" t="s">
        <v>50</v>
      </c>
      <c r="J14" s="2">
        <v>39.75</v>
      </c>
      <c r="K14" s="2">
        <v>137.4</v>
      </c>
      <c r="L14" s="3">
        <v>11.4</v>
      </c>
      <c r="M14" t="s">
        <v>82</v>
      </c>
      <c r="N14" s="47" t="s">
        <v>83</v>
      </c>
      <c r="O14" s="50">
        <f>AVERAGE(O10:O13)</f>
        <v>0.28264380554224383</v>
      </c>
      <c r="P14" s="57"/>
    </row>
    <row r="15" spans="1:16">
      <c r="A15" s="4" t="s">
        <v>16</v>
      </c>
      <c r="B15" s="5"/>
      <c r="C15" s="5"/>
      <c r="D15" s="6"/>
      <c r="E15" s="1"/>
      <c r="F15" s="2"/>
      <c r="G15" s="2"/>
      <c r="H15" s="3"/>
      <c r="I15" s="13" t="s">
        <v>16</v>
      </c>
      <c r="J15" s="14"/>
      <c r="K15" s="14"/>
      <c r="L15" s="15"/>
      <c r="M15" s="21" t="s">
        <v>26</v>
      </c>
      <c r="N15" s="17"/>
      <c r="O15" s="17"/>
      <c r="P15" s="56"/>
    </row>
    <row r="16" spans="1:16">
      <c r="A16" s="90" t="s">
        <v>27</v>
      </c>
      <c r="B16" s="91"/>
      <c r="C16" s="91"/>
      <c r="D16" s="92"/>
      <c r="E16" s="1"/>
      <c r="F16" s="2"/>
      <c r="G16" s="2"/>
      <c r="H16" s="3"/>
      <c r="I16" s="1" t="s">
        <v>36</v>
      </c>
      <c r="J16" s="2"/>
      <c r="K16" s="2"/>
      <c r="L16" s="3"/>
      <c r="M16" s="1" t="s">
        <v>90</v>
      </c>
      <c r="N16" s="2" t="s">
        <v>38</v>
      </c>
      <c r="O16" s="49">
        <v>1.7299999999999999E-2</v>
      </c>
      <c r="P16" s="57" t="s">
        <v>96</v>
      </c>
    </row>
    <row r="17" spans="1:16">
      <c r="A17" s="63" t="s">
        <v>33</v>
      </c>
      <c r="B17" s="64"/>
      <c r="C17" s="64"/>
      <c r="D17" s="65"/>
      <c r="E17" s="1"/>
      <c r="F17" s="2"/>
      <c r="G17" s="2"/>
      <c r="H17" s="3"/>
      <c r="I17" s="1" t="s">
        <v>37</v>
      </c>
      <c r="J17" s="2"/>
      <c r="K17" s="2"/>
      <c r="L17" s="3"/>
      <c r="M17" s="1" t="s">
        <v>39</v>
      </c>
      <c r="N17" s="2" t="s">
        <v>40</v>
      </c>
      <c r="O17" s="49">
        <f>O10</f>
        <v>0.18927118430802356</v>
      </c>
      <c r="P17" s="57" t="s">
        <v>98</v>
      </c>
    </row>
    <row r="18" spans="1:16">
      <c r="A18" s="63"/>
      <c r="B18" s="64"/>
      <c r="C18" s="64"/>
      <c r="D18" s="65"/>
      <c r="E18" s="1"/>
      <c r="F18" s="2"/>
      <c r="G18" s="2"/>
      <c r="H18" s="3"/>
      <c r="I18" s="1"/>
      <c r="J18" s="2"/>
      <c r="K18" s="2"/>
      <c r="L18" s="3"/>
      <c r="M18" s="1" t="s">
        <v>28</v>
      </c>
      <c r="N18" s="2" t="s">
        <v>41</v>
      </c>
      <c r="O18" s="53">
        <f>StockQuote!D4</f>
        <v>524.94000000000005</v>
      </c>
      <c r="P18" s="57" t="s">
        <v>100</v>
      </c>
    </row>
    <row r="19" spans="1:16">
      <c r="A19" s="63"/>
      <c r="B19" s="64"/>
      <c r="C19" s="64"/>
      <c r="D19" s="65"/>
      <c r="E19" s="1"/>
      <c r="F19" s="2"/>
      <c r="G19" s="2"/>
      <c r="H19" s="3"/>
      <c r="I19" s="1"/>
      <c r="J19" s="2"/>
      <c r="K19" s="2"/>
      <c r="L19" s="3"/>
      <c r="M19" s="1" t="s">
        <v>29</v>
      </c>
      <c r="N19" s="2" t="s">
        <v>117</v>
      </c>
      <c r="O19" s="54">
        <f>PV(O16,5,-C30,-C36)</f>
        <v>1200.3795995614091</v>
      </c>
      <c r="P19" s="57" t="s">
        <v>102</v>
      </c>
    </row>
    <row r="20" spans="1:16">
      <c r="A20" s="1"/>
      <c r="B20" s="2"/>
      <c r="C20" s="2"/>
      <c r="D20" s="3"/>
      <c r="E20" s="10"/>
      <c r="F20" s="11"/>
      <c r="G20" s="2"/>
      <c r="H20" s="3"/>
      <c r="I20" s="1"/>
      <c r="J20" s="2"/>
      <c r="K20" s="2"/>
      <c r="L20" s="3"/>
      <c r="M20" s="1" t="s">
        <v>30</v>
      </c>
      <c r="N20" s="2" t="s">
        <v>118</v>
      </c>
      <c r="O20" s="54">
        <f>PV(0.1,5,-C30,-C36)</f>
        <v>818.6594728078453</v>
      </c>
      <c r="P20" s="57" t="s">
        <v>104</v>
      </c>
    </row>
    <row r="21" spans="1:16" ht="15" customHeight="1">
      <c r="A21" s="1"/>
      <c r="B21" s="2"/>
      <c r="C21" s="2"/>
      <c r="D21" s="3"/>
      <c r="E21" s="1"/>
      <c r="F21" s="2"/>
      <c r="G21" s="2"/>
      <c r="H21" s="3"/>
      <c r="I21" s="1"/>
      <c r="J21" s="2"/>
      <c r="K21" s="2"/>
      <c r="L21" s="3"/>
      <c r="M21" s="1" t="s">
        <v>42</v>
      </c>
      <c r="N21" s="2" t="s">
        <v>43</v>
      </c>
      <c r="O21" s="55">
        <f>RATE(5,C30,-O18,C36)</f>
        <v>0.20516282105420963</v>
      </c>
      <c r="P21" s="57" t="s">
        <v>105</v>
      </c>
    </row>
    <row r="22" spans="1:16" ht="15" customHeight="1">
      <c r="A22" s="22"/>
      <c r="B22" s="23"/>
      <c r="C22" s="23"/>
      <c r="D22" s="24"/>
      <c r="E22" s="22"/>
      <c r="F22" s="23"/>
      <c r="G22" s="23"/>
      <c r="H22" s="24"/>
      <c r="I22" s="22"/>
      <c r="J22" s="23"/>
      <c r="K22" s="23"/>
      <c r="L22" s="24"/>
      <c r="M22" s="16" t="s">
        <v>16</v>
      </c>
      <c r="N22" s="17"/>
      <c r="O22" s="17"/>
      <c r="P22" s="56"/>
    </row>
    <row r="23" spans="1:16">
      <c r="A23" s="42"/>
      <c r="B23" s="43"/>
      <c r="C23" s="43"/>
      <c r="D23" s="44"/>
      <c r="E23" s="42"/>
      <c r="F23" s="43"/>
      <c r="G23" s="43"/>
      <c r="H23" s="44"/>
      <c r="I23" s="42"/>
      <c r="J23" s="43"/>
      <c r="K23" s="43"/>
      <c r="L23" s="44"/>
      <c r="P23" s="57"/>
    </row>
    <row r="24" spans="1:16">
      <c r="A24" s="1"/>
      <c r="B24" s="2"/>
      <c r="C24" s="2"/>
      <c r="D24" s="3"/>
      <c r="E24" s="1"/>
      <c r="F24" s="2"/>
      <c r="G24" s="2"/>
      <c r="H24" s="3"/>
      <c r="I24" s="1"/>
      <c r="J24" s="2"/>
      <c r="K24" s="2"/>
      <c r="L24" s="3"/>
      <c r="M24" s="48"/>
      <c r="N24" s="48"/>
      <c r="O24" s="48"/>
      <c r="P24" s="59"/>
    </row>
    <row r="25" spans="1:16" ht="15" customHeight="1">
      <c r="A25" s="66" t="s">
        <v>31</v>
      </c>
      <c r="B25" s="67"/>
      <c r="C25" s="67"/>
      <c r="D25" s="68"/>
      <c r="E25" s="72" t="s">
        <v>32</v>
      </c>
      <c r="F25" s="73"/>
      <c r="G25" s="73"/>
      <c r="H25" s="74"/>
      <c r="I25" s="78" t="s">
        <v>46</v>
      </c>
      <c r="J25" s="79"/>
      <c r="K25" s="79"/>
      <c r="L25" s="80"/>
      <c r="M25" s="84" t="s">
        <v>44</v>
      </c>
      <c r="N25" s="85"/>
      <c r="O25" s="85"/>
      <c r="P25" s="86"/>
    </row>
    <row r="26" spans="1:16" ht="16" thickBot="1">
      <c r="A26" s="69"/>
      <c r="B26" s="70"/>
      <c r="C26" s="70"/>
      <c r="D26" s="71"/>
      <c r="E26" s="75"/>
      <c r="F26" s="76"/>
      <c r="G26" s="76"/>
      <c r="H26" s="77"/>
      <c r="I26" s="81"/>
      <c r="J26" s="82"/>
      <c r="K26" s="82"/>
      <c r="L26" s="83"/>
      <c r="M26" s="87"/>
      <c r="N26" s="88"/>
      <c r="O26" s="88"/>
      <c r="P26" s="89"/>
    </row>
    <row r="28" spans="1:16" ht="20" thickBot="1">
      <c r="A28" s="60" t="s">
        <v>115</v>
      </c>
      <c r="B28" s="60"/>
      <c r="C28" s="60"/>
      <c r="D28" s="60"/>
      <c r="E28" s="60"/>
      <c r="F28" s="60" t="s">
        <v>114</v>
      </c>
      <c r="G28" s="60"/>
      <c r="H28" s="60"/>
      <c r="I28" s="60"/>
      <c r="J28" s="60"/>
      <c r="K28" s="60"/>
      <c r="L28" s="60"/>
      <c r="M28" s="60"/>
      <c r="N28" s="60"/>
      <c r="O28" s="60"/>
      <c r="P28" s="61"/>
    </row>
    <row r="29" spans="1:16" ht="16" thickTop="1">
      <c r="A29" t="s">
        <v>109</v>
      </c>
      <c r="F29" s="62" t="s">
        <v>92</v>
      </c>
      <c r="G29" t="s">
        <v>108</v>
      </c>
    </row>
    <row r="30" spans="1:16">
      <c r="B30" t="s">
        <v>112</v>
      </c>
      <c r="C30" s="53">
        <f>L14</f>
        <v>11.4</v>
      </c>
      <c r="F30" s="62" t="s">
        <v>93</v>
      </c>
      <c r="G30" t="s">
        <v>94</v>
      </c>
    </row>
    <row r="31" spans="1:16">
      <c r="A31" t="s">
        <v>110</v>
      </c>
      <c r="F31" s="62" t="s">
        <v>95</v>
      </c>
      <c r="G31" t="s">
        <v>116</v>
      </c>
    </row>
    <row r="32" spans="1:16">
      <c r="B32" t="s">
        <v>40</v>
      </c>
      <c r="C32" s="50">
        <f>O17</f>
        <v>0.18927118430802356</v>
      </c>
      <c r="F32" s="62" t="s">
        <v>96</v>
      </c>
      <c r="G32" t="s">
        <v>97</v>
      </c>
    </row>
    <row r="33" spans="1:7">
      <c r="B33" t="s">
        <v>91</v>
      </c>
      <c r="C33" s="53">
        <f>K14*(1+C32)^5</f>
        <v>326.88215591422306</v>
      </c>
      <c r="F33" s="62" t="s">
        <v>98</v>
      </c>
      <c r="G33" t="s">
        <v>99</v>
      </c>
    </row>
    <row r="34" spans="1:7">
      <c r="A34" t="s">
        <v>111</v>
      </c>
      <c r="F34" s="62" t="s">
        <v>100</v>
      </c>
      <c r="G34" t="s">
        <v>101</v>
      </c>
    </row>
    <row r="35" spans="1:7">
      <c r="B35" t="s">
        <v>119</v>
      </c>
      <c r="C35" s="52">
        <f>O18/K14</f>
        <v>3.8205240174672492</v>
      </c>
      <c r="F35" s="62" t="s">
        <v>102</v>
      </c>
      <c r="G35" t="s">
        <v>103</v>
      </c>
    </row>
    <row r="36" spans="1:7">
      <c r="B36" t="s">
        <v>113</v>
      </c>
      <c r="C36" s="53">
        <f>C35*C33</f>
        <v>1248.8611275517633</v>
      </c>
      <c r="F36" s="62" t="s">
        <v>104</v>
      </c>
      <c r="G36" t="s">
        <v>106</v>
      </c>
    </row>
    <row r="37" spans="1:7">
      <c r="F37" s="62" t="s">
        <v>105</v>
      </c>
      <c r="G37" t="s">
        <v>107</v>
      </c>
    </row>
  </sheetData>
  <mergeCells count="12">
    <mergeCell ref="A16:D16"/>
    <mergeCell ref="E6:H7"/>
    <mergeCell ref="A1:P1"/>
    <mergeCell ref="A2:D2"/>
    <mergeCell ref="E2:H2"/>
    <mergeCell ref="I2:L2"/>
    <mergeCell ref="M2:P2"/>
    <mergeCell ref="A17:D19"/>
    <mergeCell ref="A25:D26"/>
    <mergeCell ref="E25:H26"/>
    <mergeCell ref="I25:L26"/>
    <mergeCell ref="M25:P26"/>
  </mergeCells>
  <pageMargins left="0.75" right="0.75" top="1" bottom="1" header="0.5" footer="0.5"/>
  <pageSetup scale="80" orientation="landscape" horizontalDpi="4294967292" verticalDpi="4294967292"/>
  <legacy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zoomScale="200" zoomScaleNormal="200" zoomScalePageLayoutView="200" workbookViewId="0"/>
  </sheetViews>
  <sheetFormatPr baseColWidth="10" defaultColWidth="8.83203125" defaultRowHeight="15" x14ac:dyDescent="0"/>
  <sheetData>
    <row r="1" spans="1:9">
      <c r="A1" t="s">
        <v>47</v>
      </c>
      <c r="B1" t="s">
        <v>48</v>
      </c>
      <c r="C1" t="s">
        <v>15</v>
      </c>
      <c r="D1" t="s">
        <v>17</v>
      </c>
      <c r="E1" t="s">
        <v>18</v>
      </c>
      <c r="F1" t="s">
        <v>19</v>
      </c>
      <c r="G1" t="s">
        <v>21</v>
      </c>
      <c r="H1" t="s">
        <v>22</v>
      </c>
      <c r="I1" t="s">
        <v>49</v>
      </c>
    </row>
    <row r="2" spans="1:9">
      <c r="A2">
        <v>2003</v>
      </c>
      <c r="B2">
        <v>0</v>
      </c>
      <c r="C2">
        <v>2.5</v>
      </c>
      <c r="D2">
        <v>0.1</v>
      </c>
      <c r="E2">
        <v>5.82</v>
      </c>
      <c r="F2">
        <v>0</v>
      </c>
      <c r="G2">
        <v>1.0500000000000001E-2</v>
      </c>
      <c r="H2">
        <v>1.66E-2</v>
      </c>
      <c r="I2">
        <v>0.30120000000000002</v>
      </c>
    </row>
    <row r="3" spans="1:9">
      <c r="A3">
        <v>2004</v>
      </c>
      <c r="B3">
        <v>0</v>
      </c>
      <c r="C3">
        <v>2.63</v>
      </c>
      <c r="D3">
        <v>0.36</v>
      </c>
      <c r="E3">
        <v>6.54</v>
      </c>
      <c r="F3">
        <v>0</v>
      </c>
      <c r="G3">
        <v>3.7100000000000001E-2</v>
      </c>
      <c r="H3">
        <v>5.9400000000000001E-2</v>
      </c>
      <c r="I3">
        <v>0.33289999999999997</v>
      </c>
    </row>
    <row r="4" spans="1:9">
      <c r="A4">
        <v>2005</v>
      </c>
      <c r="B4">
        <v>0</v>
      </c>
      <c r="C4">
        <v>2.96</v>
      </c>
      <c r="D4">
        <v>1.56</v>
      </c>
      <c r="E4">
        <v>8.9499999999999993</v>
      </c>
      <c r="F4">
        <v>0</v>
      </c>
      <c r="G4">
        <v>0.13619999999999999</v>
      </c>
      <c r="H4">
        <v>0.21290000000000001</v>
      </c>
      <c r="I4">
        <v>0.2039</v>
      </c>
    </row>
    <row r="5" spans="1:9">
      <c r="A5">
        <v>2006</v>
      </c>
      <c r="B5">
        <v>0</v>
      </c>
      <c r="C5">
        <v>2.2400000000000002</v>
      </c>
      <c r="D5">
        <v>2.27</v>
      </c>
      <c r="E5">
        <v>11.74</v>
      </c>
      <c r="F5">
        <v>0</v>
      </c>
      <c r="G5">
        <v>0.13830000000000001</v>
      </c>
      <c r="H5">
        <v>0.22800000000000001</v>
      </c>
      <c r="I5">
        <v>0.26619999999999999</v>
      </c>
    </row>
    <row r="6" spans="1:9">
      <c r="A6">
        <v>2007</v>
      </c>
      <c r="B6">
        <v>0</v>
      </c>
      <c r="C6">
        <v>2.36</v>
      </c>
      <c r="D6">
        <v>3.93</v>
      </c>
      <c r="E6">
        <v>16.71</v>
      </c>
      <c r="F6">
        <v>0</v>
      </c>
      <c r="G6">
        <v>0.1643</v>
      </c>
      <c r="H6">
        <v>0.28520000000000001</v>
      </c>
      <c r="I6">
        <v>0.24579999999999999</v>
      </c>
    </row>
    <row r="7" spans="1:9">
      <c r="A7">
        <v>2008</v>
      </c>
      <c r="B7">
        <v>0</v>
      </c>
      <c r="C7">
        <v>2.46</v>
      </c>
      <c r="D7">
        <v>5.36</v>
      </c>
      <c r="E7">
        <v>25.17</v>
      </c>
      <c r="F7">
        <v>0</v>
      </c>
      <c r="G7">
        <v>0.1489</v>
      </c>
      <c r="H7">
        <v>0.27189999999999998</v>
      </c>
      <c r="I7">
        <v>0.23350000000000001</v>
      </c>
    </row>
    <row r="8" spans="1:9">
      <c r="A8">
        <v>2009</v>
      </c>
      <c r="B8">
        <v>0</v>
      </c>
      <c r="C8">
        <v>2.74</v>
      </c>
      <c r="D8">
        <v>9.08</v>
      </c>
      <c r="E8">
        <v>35.159999999999997</v>
      </c>
      <c r="F8">
        <v>0</v>
      </c>
      <c r="G8">
        <v>0.18920000000000001</v>
      </c>
      <c r="H8">
        <v>0.31269999999999998</v>
      </c>
      <c r="I8">
        <v>0.18990000000000001</v>
      </c>
    </row>
    <row r="9" spans="1:9">
      <c r="A9">
        <v>2010</v>
      </c>
      <c r="B9">
        <v>0</v>
      </c>
      <c r="C9">
        <v>2.0099999999999998</v>
      </c>
      <c r="D9">
        <v>15.15</v>
      </c>
      <c r="E9">
        <v>52.18</v>
      </c>
      <c r="F9">
        <v>0</v>
      </c>
      <c r="G9">
        <v>0.22839999999999999</v>
      </c>
      <c r="H9">
        <v>0.3528</v>
      </c>
      <c r="I9">
        <v>0.18099999999999999</v>
      </c>
    </row>
    <row r="10" spans="1:9">
      <c r="A10">
        <v>2011</v>
      </c>
      <c r="B10">
        <v>0</v>
      </c>
      <c r="C10">
        <v>1.61</v>
      </c>
      <c r="D10">
        <v>27.68</v>
      </c>
      <c r="E10">
        <v>82.45</v>
      </c>
      <c r="F10">
        <v>0</v>
      </c>
      <c r="G10">
        <v>0.2707</v>
      </c>
      <c r="H10">
        <v>0.41670000000000001</v>
      </c>
      <c r="I10">
        <v>0.19539999999999999</v>
      </c>
    </row>
    <row r="11" spans="1:9">
      <c r="A11">
        <v>2012</v>
      </c>
      <c r="B11">
        <v>0</v>
      </c>
      <c r="C11">
        <v>1.5</v>
      </c>
      <c r="D11">
        <v>44.15</v>
      </c>
      <c r="E11">
        <v>125.86</v>
      </c>
      <c r="F11">
        <v>2.65</v>
      </c>
      <c r="G11">
        <v>0.28539999999999999</v>
      </c>
      <c r="H11">
        <v>0.4284</v>
      </c>
      <c r="I11">
        <v>0.1764</v>
      </c>
    </row>
    <row r="12" spans="1:9">
      <c r="A12">
        <v>2013</v>
      </c>
      <c r="B12">
        <v>0.13730000000000001</v>
      </c>
      <c r="C12">
        <v>1.6786000000000001</v>
      </c>
      <c r="D12">
        <v>39.75</v>
      </c>
      <c r="E12">
        <v>137.4</v>
      </c>
      <c r="F12">
        <v>11.4</v>
      </c>
      <c r="G12">
        <v>0.19339999999999999</v>
      </c>
      <c r="H12">
        <v>0.30640000000000001</v>
      </c>
      <c r="I12">
        <v>0.1333</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zoomScale="150" zoomScaleNormal="150" zoomScalePageLayoutView="150" workbookViewId="0">
      <selection activeCell="A6" sqref="A6"/>
    </sheetView>
  </sheetViews>
  <sheetFormatPr baseColWidth="10" defaultRowHeight="15" x14ac:dyDescent="0"/>
  <cols>
    <col min="1" max="1" width="31.5" customWidth="1"/>
    <col min="2" max="3" width="6.5" customWidth="1"/>
    <col min="4" max="7" width="10" customWidth="1"/>
    <col min="8" max="8" width="14.33203125" customWidth="1"/>
    <col min="9" max="10" width="8.5" customWidth="1"/>
    <col min="11" max="12" width="10" customWidth="1"/>
    <col min="13" max="13" width="15.6640625" customWidth="1"/>
    <col min="14" max="14" width="6.33203125" customWidth="1"/>
    <col min="15" max="15" width="8.5" customWidth="1"/>
    <col min="16" max="16" width="14.33203125" customWidth="1"/>
  </cols>
  <sheetData>
    <row r="1" spans="1:16" ht="26" thickBot="1">
      <c r="A1" s="111" t="s">
        <v>51</v>
      </c>
      <c r="B1" s="111"/>
      <c r="C1" s="111"/>
      <c r="D1" s="111"/>
      <c r="E1" s="111"/>
      <c r="F1" s="111"/>
      <c r="G1" s="111"/>
      <c r="H1" s="111"/>
      <c r="I1" s="111"/>
      <c r="J1" s="111"/>
      <c r="K1" s="111"/>
      <c r="L1" s="111"/>
      <c r="M1" s="111"/>
      <c r="N1" s="111"/>
      <c r="O1" s="111"/>
      <c r="P1" s="111"/>
    </row>
    <row r="2" spans="1:16" ht="15" customHeight="1">
      <c r="A2" s="112" t="s">
        <v>52</v>
      </c>
      <c r="B2" s="112"/>
      <c r="C2" s="112"/>
      <c r="D2" s="112"/>
      <c r="E2" s="112"/>
      <c r="F2" s="112"/>
      <c r="G2" s="112"/>
      <c r="H2" s="112"/>
      <c r="I2" s="112"/>
      <c r="J2" s="112"/>
      <c r="K2" s="112"/>
      <c r="L2" s="112"/>
      <c r="M2" s="112"/>
      <c r="N2" s="112"/>
      <c r="O2" s="112"/>
      <c r="P2" s="112"/>
    </row>
    <row r="3" spans="1:16" ht="21">
      <c r="A3" s="25"/>
      <c r="B3" s="26"/>
      <c r="C3" s="27"/>
      <c r="D3" s="28" t="s">
        <v>53</v>
      </c>
      <c r="E3" s="28" t="s">
        <v>54</v>
      </c>
      <c r="F3" s="28" t="s">
        <v>55</v>
      </c>
      <c r="G3" s="28" t="s">
        <v>56</v>
      </c>
      <c r="H3" s="28" t="s">
        <v>57</v>
      </c>
      <c r="I3" s="28" t="s">
        <v>58</v>
      </c>
      <c r="J3" s="28" t="s">
        <v>59</v>
      </c>
      <c r="K3" s="28" t="s">
        <v>60</v>
      </c>
      <c r="L3" s="28" t="s">
        <v>61</v>
      </c>
      <c r="M3" s="28" t="s">
        <v>62</v>
      </c>
      <c r="N3" s="28" t="s">
        <v>17</v>
      </c>
      <c r="O3" s="28" t="s">
        <v>63</v>
      </c>
      <c r="P3" s="28" t="s">
        <v>64</v>
      </c>
    </row>
    <row r="4" spans="1:16">
      <c r="A4" s="29" t="s">
        <v>65</v>
      </c>
      <c r="B4" s="30" t="s">
        <v>66</v>
      </c>
      <c r="C4" s="31" t="s">
        <v>67</v>
      </c>
      <c r="D4" s="41">
        <v>524.94000000000005</v>
      </c>
      <c r="E4" s="32">
        <v>519.01</v>
      </c>
      <c r="F4" s="32">
        <v>527.76</v>
      </c>
      <c r="G4" s="32">
        <v>519.20000000000005</v>
      </c>
      <c r="H4" s="33">
        <v>10158103</v>
      </c>
      <c r="I4" s="32">
        <v>5.93</v>
      </c>
      <c r="J4" s="34">
        <v>1.14E-2</v>
      </c>
      <c r="K4" s="32">
        <v>575.14</v>
      </c>
      <c r="L4" s="32">
        <v>385.1</v>
      </c>
      <c r="M4" s="33">
        <v>468240705660</v>
      </c>
      <c r="N4" s="32">
        <v>40.24</v>
      </c>
      <c r="O4" s="32">
        <v>13.04</v>
      </c>
      <c r="P4" s="33">
        <v>891989000</v>
      </c>
    </row>
    <row r="5" spans="1:16" ht="16" thickBot="1">
      <c r="A5" s="35"/>
      <c r="B5" s="35"/>
      <c r="C5" s="36"/>
      <c r="D5" s="36"/>
      <c r="E5" s="36"/>
      <c r="F5" s="36"/>
      <c r="G5" s="36"/>
      <c r="H5" s="36"/>
      <c r="I5" s="36"/>
      <c r="J5" s="36"/>
      <c r="K5" s="36"/>
      <c r="L5" s="35"/>
      <c r="M5" s="35"/>
      <c r="N5" s="35"/>
      <c r="O5" s="35"/>
      <c r="P5" s="35"/>
    </row>
    <row r="6" spans="1:16" ht="15" customHeight="1">
      <c r="A6" s="37" t="s">
        <v>68</v>
      </c>
      <c r="B6" s="36"/>
      <c r="C6" s="113" t="s">
        <v>69</v>
      </c>
      <c r="D6" s="114"/>
      <c r="E6" s="115"/>
      <c r="F6" s="36"/>
      <c r="G6" s="113" t="s">
        <v>70</v>
      </c>
      <c r="H6" s="114"/>
      <c r="I6" s="115"/>
      <c r="J6" s="36"/>
      <c r="K6" s="36"/>
      <c r="L6" s="36"/>
      <c r="M6" s="36"/>
      <c r="N6" s="36"/>
      <c r="O6" s="36"/>
      <c r="P6" s="36"/>
    </row>
    <row r="7" spans="1:16" ht="25" thickBot="1">
      <c r="A7" s="38" t="s">
        <v>71</v>
      </c>
      <c r="B7" s="39"/>
      <c r="C7" s="116" t="s">
        <v>72</v>
      </c>
      <c r="D7" s="117"/>
      <c r="E7" s="118"/>
      <c r="F7" s="40"/>
      <c r="G7" s="116" t="s">
        <v>73</v>
      </c>
      <c r="H7" s="117"/>
      <c r="I7" s="118"/>
      <c r="J7" s="36"/>
      <c r="K7" s="36"/>
      <c r="L7" s="36"/>
      <c r="M7" s="36"/>
      <c r="N7" s="36"/>
      <c r="O7" s="36"/>
      <c r="P7" s="36"/>
    </row>
    <row r="8" spans="1:16">
      <c r="A8" s="35"/>
      <c r="B8" s="35"/>
      <c r="C8" s="35"/>
      <c r="D8" s="35"/>
      <c r="E8" s="35"/>
      <c r="F8" s="35"/>
      <c r="G8" s="35"/>
      <c r="H8" s="35"/>
      <c r="I8" s="35"/>
      <c r="J8" s="35"/>
      <c r="K8" s="35"/>
      <c r="L8" s="35"/>
      <c r="M8" s="35"/>
      <c r="N8" s="35"/>
      <c r="O8" s="35"/>
      <c r="P8" s="35"/>
    </row>
    <row r="9" spans="1:16" ht="15" customHeight="1">
      <c r="A9" s="110" t="s">
        <v>74</v>
      </c>
      <c r="B9" s="110"/>
      <c r="C9" s="110"/>
      <c r="D9" s="110"/>
      <c r="E9" s="110"/>
      <c r="F9" s="110"/>
      <c r="G9" s="110"/>
      <c r="H9" s="110"/>
      <c r="I9" s="110"/>
      <c r="J9" s="110"/>
      <c r="K9" s="110"/>
      <c r="L9" s="110"/>
      <c r="M9" s="110"/>
      <c r="N9" s="110"/>
      <c r="O9" s="110"/>
      <c r="P9" s="110"/>
    </row>
    <row r="10" spans="1:16" ht="15" customHeight="1">
      <c r="A10" s="109" t="s">
        <v>75</v>
      </c>
      <c r="B10" s="109"/>
      <c r="C10" s="109"/>
      <c r="D10" s="109"/>
      <c r="E10" s="109"/>
      <c r="F10" s="109"/>
      <c r="G10" s="109"/>
      <c r="H10" s="109"/>
      <c r="I10" s="109"/>
      <c r="J10" s="109"/>
      <c r="K10" s="109"/>
      <c r="L10" s="109"/>
      <c r="M10" s="109"/>
      <c r="N10" s="109"/>
      <c r="O10" s="109"/>
      <c r="P10" s="109"/>
    </row>
    <row r="11" spans="1:16">
      <c r="A11" s="109"/>
      <c r="B11" s="109"/>
      <c r="C11" s="109"/>
      <c r="D11" s="109"/>
      <c r="E11" s="109"/>
      <c r="F11" s="109"/>
      <c r="G11" s="109"/>
      <c r="H11" s="109"/>
      <c r="I11" s="109"/>
      <c r="J11" s="109"/>
      <c r="K11" s="109"/>
      <c r="L11" s="109"/>
      <c r="M11" s="109"/>
      <c r="N11" s="109"/>
      <c r="O11" s="109"/>
      <c r="P11" s="109"/>
    </row>
    <row r="12" spans="1:16" ht="15" customHeight="1">
      <c r="A12" s="109" t="s">
        <v>76</v>
      </c>
      <c r="B12" s="109"/>
      <c r="C12" s="109"/>
      <c r="D12" s="109"/>
      <c r="E12" s="109"/>
      <c r="F12" s="109"/>
      <c r="G12" s="109"/>
      <c r="H12" s="109"/>
      <c r="I12" s="109"/>
      <c r="J12" s="109"/>
      <c r="K12" s="109"/>
      <c r="L12" s="109"/>
      <c r="M12" s="109"/>
      <c r="N12" s="109"/>
      <c r="O12" s="109"/>
      <c r="P12" s="109"/>
    </row>
    <row r="13" spans="1:16">
      <c r="A13" s="109"/>
      <c r="B13" s="109"/>
      <c r="C13" s="109"/>
      <c r="D13" s="109"/>
      <c r="E13" s="109"/>
      <c r="F13" s="109"/>
      <c r="G13" s="109"/>
      <c r="H13" s="109"/>
      <c r="I13" s="109"/>
      <c r="J13" s="109"/>
      <c r="K13" s="109"/>
      <c r="L13" s="109"/>
      <c r="M13" s="109"/>
      <c r="N13" s="109"/>
      <c r="O13" s="109"/>
      <c r="P13" s="109"/>
    </row>
    <row r="14" spans="1:16" ht="45" customHeight="1">
      <c r="A14" s="109" t="s">
        <v>77</v>
      </c>
      <c r="B14" s="109"/>
      <c r="C14" s="109"/>
      <c r="D14" s="109"/>
      <c r="E14" s="109"/>
      <c r="F14" s="109"/>
      <c r="G14" s="109"/>
      <c r="H14" s="109"/>
      <c r="I14" s="109"/>
      <c r="J14" s="109"/>
      <c r="K14" s="109"/>
      <c r="L14" s="109"/>
      <c r="M14" s="109"/>
      <c r="N14" s="109"/>
      <c r="O14" s="109"/>
      <c r="P14" s="109"/>
    </row>
    <row r="15" spans="1:16">
      <c r="A15" s="109"/>
      <c r="B15" s="109"/>
      <c r="C15" s="109"/>
      <c r="D15" s="109"/>
      <c r="E15" s="109"/>
      <c r="F15" s="109"/>
      <c r="G15" s="109"/>
      <c r="H15" s="109"/>
      <c r="I15" s="109"/>
      <c r="J15" s="109"/>
      <c r="K15" s="109"/>
      <c r="L15" s="109"/>
      <c r="M15" s="109"/>
      <c r="N15" s="109"/>
      <c r="O15" s="109"/>
      <c r="P15" s="109"/>
    </row>
  </sheetData>
  <mergeCells count="13">
    <mergeCell ref="A1:P1"/>
    <mergeCell ref="A2:P2"/>
    <mergeCell ref="C6:E6"/>
    <mergeCell ref="G6:I6"/>
    <mergeCell ref="C7:E7"/>
    <mergeCell ref="G7:I7"/>
    <mergeCell ref="A15:P15"/>
    <mergeCell ref="A9:P9"/>
    <mergeCell ref="A10:P10"/>
    <mergeCell ref="A11:P11"/>
    <mergeCell ref="A12:P12"/>
    <mergeCell ref="A13:P13"/>
    <mergeCell ref="A14:P14"/>
  </mergeCells>
  <hyperlinks>
    <hyperlink ref="A2" r:id="rId1"/>
    <hyperlink ref="A4" r:id="rId2"/>
    <hyperlink ref="B4" r:id="rId3"/>
    <hyperlink ref="C4" r:id="rId4"/>
    <hyperlink ref="A6" r:id="rId5"/>
    <hyperlink ref="C6" r:id="rId6"/>
    <hyperlink ref="G6" r:id="rId7"/>
    <hyperlink ref="A9" r:id="rId8"/>
  </hyperlink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Analysis</vt:lpstr>
      <vt:lpstr>Data</vt:lpstr>
      <vt:lpstr>StockQuote</vt:lpstr>
    </vt:vector>
  </TitlesOfParts>
  <Company>Efficient Minds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Moore</dc:creator>
  <cp:lastModifiedBy>David J. Moore</cp:lastModifiedBy>
  <dcterms:created xsi:type="dcterms:W3CDTF">2013-02-19T15:06:00Z</dcterms:created>
  <dcterms:modified xsi:type="dcterms:W3CDTF">2014-04-18T22:56:07Z</dcterms:modified>
</cp:coreProperties>
</file>